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11820" tabRatio="590"/>
  </bookViews>
  <sheets>
    <sheet name="юриспруденция" sheetId="2" r:id="rId1"/>
    <sheet name="экономика" sheetId="3" r:id="rId2"/>
  </sheets>
  <calcPr calcId="145621" refMode="R1C1"/>
</workbook>
</file>

<file path=xl/calcChain.xml><?xml version="1.0" encoding="utf-8"?>
<calcChain xmlns="http://schemas.openxmlformats.org/spreadsheetml/2006/main">
  <c r="O26" i="2" l="1"/>
  <c r="O20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A5" i="2" l="1"/>
  <c r="A7" i="2" l="1"/>
  <c r="A8" i="2" l="1"/>
  <c r="A16" i="2"/>
  <c r="A41" i="2"/>
  <c r="A17" i="2"/>
  <c r="A32" i="2"/>
  <c r="A10" i="2"/>
  <c r="A15" i="2"/>
  <c r="A23" i="2"/>
  <c r="A21" i="2"/>
  <c r="A22" i="2"/>
  <c r="A24" i="2"/>
  <c r="A29" i="2"/>
  <c r="A13" i="2"/>
  <c r="A27" i="2"/>
  <c r="A36" i="2"/>
  <c r="A18" i="2"/>
  <c r="A20" i="2"/>
  <c r="A11" i="2"/>
  <c r="A34" i="2"/>
  <c r="A35" i="2"/>
  <c r="A25" i="2"/>
  <c r="A39" i="2"/>
  <c r="A19" i="2"/>
  <c r="A28" i="2"/>
  <c r="A12" i="2"/>
  <c r="A6" i="2"/>
  <c r="A30" i="2"/>
  <c r="A9" i="2"/>
  <c r="A26" i="2"/>
  <c r="A33" i="2"/>
  <c r="A31" i="2"/>
  <c r="A4" i="2"/>
  <c r="A37" i="2"/>
  <c r="A40" i="2"/>
  <c r="A38" i="2"/>
  <c r="A14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T159" i="3" l="1"/>
  <c r="R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O158" i="3"/>
  <c r="N158" i="3"/>
  <c r="A158" i="3"/>
  <c r="O157" i="3"/>
  <c r="N157" i="3"/>
  <c r="A157" i="3"/>
  <c r="O156" i="3"/>
  <c r="N156" i="3"/>
  <c r="A156" i="3"/>
  <c r="O155" i="3"/>
  <c r="N155" i="3"/>
  <c r="A155" i="3"/>
  <c r="O154" i="3"/>
  <c r="N154" i="3"/>
  <c r="A154" i="3"/>
  <c r="O153" i="3"/>
  <c r="N153" i="3"/>
  <c r="A153" i="3"/>
  <c r="O152" i="3"/>
  <c r="N152" i="3"/>
  <c r="A152" i="3"/>
  <c r="O151" i="3"/>
  <c r="N151" i="3"/>
  <c r="A151" i="3"/>
  <c r="O150" i="3"/>
  <c r="N150" i="3"/>
  <c r="A150" i="3"/>
  <c r="O149" i="3"/>
  <c r="N149" i="3"/>
  <c r="A149" i="3"/>
  <c r="O148" i="3"/>
  <c r="N148" i="3"/>
  <c r="A148" i="3"/>
  <c r="O147" i="3"/>
  <c r="N147" i="3"/>
  <c r="A147" i="3"/>
  <c r="O146" i="3"/>
  <c r="N146" i="3"/>
  <c r="A146" i="3"/>
  <c r="O145" i="3"/>
  <c r="N145" i="3"/>
  <c r="A145" i="3"/>
  <c r="O144" i="3"/>
  <c r="N144" i="3"/>
  <c r="A144" i="3"/>
  <c r="O143" i="3"/>
  <c r="N143" i="3"/>
  <c r="A143" i="3"/>
  <c r="O142" i="3"/>
  <c r="N142" i="3"/>
  <c r="A142" i="3"/>
  <c r="O141" i="3"/>
  <c r="N141" i="3"/>
  <c r="A141" i="3"/>
  <c r="O140" i="3"/>
  <c r="N140" i="3"/>
  <c r="A140" i="3"/>
  <c r="O139" i="3"/>
  <c r="N139" i="3"/>
  <c r="A139" i="3"/>
  <c r="O138" i="3"/>
  <c r="N138" i="3"/>
  <c r="A138" i="3"/>
  <c r="O137" i="3"/>
  <c r="N137" i="3"/>
  <c r="A137" i="3"/>
  <c r="O136" i="3"/>
  <c r="N136" i="3"/>
  <c r="A136" i="3"/>
  <c r="O135" i="3"/>
  <c r="N135" i="3"/>
  <c r="A135" i="3"/>
  <c r="O134" i="3"/>
  <c r="N134" i="3"/>
  <c r="A134" i="3"/>
  <c r="O133" i="3"/>
  <c r="N133" i="3"/>
  <c r="A133" i="3"/>
  <c r="O132" i="3"/>
  <c r="N132" i="3"/>
  <c r="A132" i="3"/>
  <c r="O131" i="3"/>
  <c r="N131" i="3"/>
  <c r="A131" i="3"/>
  <c r="O130" i="3"/>
  <c r="N130" i="3"/>
  <c r="A130" i="3"/>
  <c r="O129" i="3"/>
  <c r="N129" i="3"/>
  <c r="A129" i="3"/>
  <c r="O128" i="3"/>
  <c r="N128" i="3"/>
  <c r="A128" i="3"/>
  <c r="O127" i="3"/>
  <c r="N127" i="3"/>
  <c r="A127" i="3"/>
  <c r="O126" i="3"/>
  <c r="N126" i="3"/>
  <c r="A126" i="3"/>
  <c r="O125" i="3"/>
  <c r="N125" i="3"/>
  <c r="A125" i="3"/>
  <c r="O124" i="3"/>
  <c r="N124" i="3"/>
  <c r="A124" i="3"/>
  <c r="O123" i="3"/>
  <c r="N123" i="3"/>
  <c r="A123" i="3"/>
  <c r="O122" i="3"/>
  <c r="N122" i="3"/>
  <c r="A122" i="3"/>
  <c r="O121" i="3"/>
  <c r="N121" i="3"/>
  <c r="A121" i="3"/>
  <c r="O120" i="3"/>
  <c r="N120" i="3"/>
  <c r="A120" i="3"/>
  <c r="O119" i="3"/>
  <c r="N119" i="3"/>
  <c r="A119" i="3"/>
  <c r="O118" i="3"/>
  <c r="N118" i="3"/>
  <c r="A118" i="3"/>
  <c r="O117" i="3"/>
  <c r="N117" i="3"/>
  <c r="A117" i="3"/>
  <c r="O116" i="3"/>
  <c r="N116" i="3"/>
  <c r="A116" i="3"/>
  <c r="O115" i="3"/>
  <c r="N115" i="3"/>
  <c r="A115" i="3"/>
  <c r="O114" i="3"/>
  <c r="N114" i="3"/>
  <c r="A114" i="3"/>
  <c r="O113" i="3"/>
  <c r="N113" i="3"/>
  <c r="A113" i="3"/>
  <c r="O112" i="3"/>
  <c r="N112" i="3"/>
  <c r="A112" i="3"/>
  <c r="O111" i="3"/>
  <c r="N111" i="3"/>
  <c r="A111" i="3"/>
  <c r="O110" i="3"/>
  <c r="N110" i="3"/>
  <c r="A110" i="3"/>
  <c r="O109" i="3"/>
  <c r="N109" i="3"/>
  <c r="A109" i="3"/>
  <c r="O108" i="3"/>
  <c r="N108" i="3"/>
  <c r="A108" i="3"/>
  <c r="O107" i="3"/>
  <c r="N107" i="3"/>
  <c r="A107" i="3"/>
  <c r="O106" i="3"/>
  <c r="N106" i="3"/>
  <c r="A106" i="3"/>
  <c r="O105" i="3"/>
  <c r="N105" i="3"/>
  <c r="A105" i="3"/>
  <c r="O104" i="3"/>
  <c r="N104" i="3"/>
  <c r="A104" i="3"/>
  <c r="O103" i="3"/>
  <c r="N103" i="3"/>
  <c r="A103" i="3"/>
  <c r="O102" i="3"/>
  <c r="N102" i="3"/>
  <c r="A102" i="3"/>
  <c r="O101" i="3"/>
  <c r="N101" i="3"/>
  <c r="A101" i="3"/>
  <c r="O100" i="3"/>
  <c r="N100" i="3"/>
  <c r="A100" i="3"/>
  <c r="O99" i="3"/>
  <c r="N99" i="3"/>
  <c r="A99" i="3"/>
  <c r="O98" i="3"/>
  <c r="N98" i="3"/>
  <c r="A98" i="3"/>
  <c r="O97" i="3"/>
  <c r="N97" i="3"/>
  <c r="A97" i="3"/>
  <c r="O96" i="3"/>
  <c r="N96" i="3"/>
  <c r="A96" i="3"/>
  <c r="O95" i="3"/>
  <c r="N95" i="3"/>
  <c r="A95" i="3"/>
  <c r="O94" i="3"/>
  <c r="N94" i="3"/>
  <c r="A94" i="3"/>
  <c r="O93" i="3"/>
  <c r="N93" i="3"/>
  <c r="A93" i="3"/>
  <c r="O92" i="3"/>
  <c r="N92" i="3"/>
  <c r="A92" i="3"/>
  <c r="O91" i="3"/>
  <c r="N91" i="3"/>
  <c r="A91" i="3"/>
  <c r="O90" i="3"/>
  <c r="N90" i="3"/>
  <c r="A90" i="3"/>
  <c r="O89" i="3"/>
  <c r="N89" i="3"/>
  <c r="A89" i="3"/>
  <c r="O88" i="3"/>
  <c r="N88" i="3"/>
  <c r="A88" i="3"/>
  <c r="O87" i="3"/>
  <c r="N87" i="3"/>
  <c r="A87" i="3"/>
  <c r="O86" i="3"/>
  <c r="N86" i="3"/>
  <c r="A86" i="3"/>
  <c r="O85" i="3"/>
  <c r="N85" i="3"/>
  <c r="A85" i="3"/>
  <c r="O84" i="3"/>
  <c r="N84" i="3"/>
  <c r="A84" i="3"/>
  <c r="O83" i="3"/>
  <c r="N83" i="3"/>
  <c r="A83" i="3"/>
  <c r="O82" i="3"/>
  <c r="N82" i="3"/>
  <c r="A82" i="3"/>
  <c r="O81" i="3"/>
  <c r="N81" i="3"/>
  <c r="A81" i="3"/>
  <c r="O80" i="3"/>
  <c r="N80" i="3"/>
  <c r="A80" i="3"/>
  <c r="O79" i="3"/>
  <c r="N79" i="3"/>
  <c r="A79" i="3"/>
  <c r="O78" i="3"/>
  <c r="N78" i="3"/>
  <c r="A78" i="3"/>
  <c r="O77" i="3"/>
  <c r="N77" i="3"/>
  <c r="A77" i="3"/>
  <c r="O76" i="3"/>
  <c r="N76" i="3"/>
  <c r="A76" i="3"/>
  <c r="O75" i="3"/>
  <c r="N75" i="3"/>
  <c r="A75" i="3"/>
  <c r="O74" i="3"/>
  <c r="N74" i="3"/>
  <c r="A74" i="3"/>
  <c r="O73" i="3"/>
  <c r="N73" i="3"/>
  <c r="A73" i="3"/>
  <c r="O72" i="3"/>
  <c r="N72" i="3"/>
  <c r="A72" i="3"/>
  <c r="O71" i="3"/>
  <c r="N71" i="3"/>
  <c r="A71" i="3"/>
  <c r="O70" i="3"/>
  <c r="N70" i="3"/>
  <c r="A70" i="3"/>
  <c r="O69" i="3"/>
  <c r="N69" i="3"/>
  <c r="A69" i="3"/>
  <c r="O68" i="3"/>
  <c r="N68" i="3"/>
  <c r="A68" i="3"/>
  <c r="O67" i="3"/>
  <c r="N67" i="3"/>
  <c r="A67" i="3"/>
  <c r="O66" i="3"/>
  <c r="N66" i="3"/>
  <c r="A66" i="3"/>
  <c r="O65" i="3"/>
  <c r="N65" i="3"/>
  <c r="A65" i="3"/>
  <c r="O64" i="3"/>
  <c r="N64" i="3"/>
  <c r="A64" i="3"/>
  <c r="O63" i="3"/>
  <c r="N63" i="3"/>
  <c r="A63" i="3"/>
  <c r="O62" i="3"/>
  <c r="N62" i="3"/>
  <c r="A62" i="3"/>
  <c r="O61" i="3"/>
  <c r="N61" i="3"/>
  <c r="A61" i="3"/>
  <c r="O60" i="3"/>
  <c r="N60" i="3"/>
  <c r="A60" i="3"/>
  <c r="O59" i="3"/>
  <c r="N59" i="3"/>
  <c r="A59" i="3"/>
  <c r="O58" i="3"/>
  <c r="N58" i="3"/>
  <c r="A58" i="3"/>
  <c r="O57" i="3"/>
  <c r="N57" i="3"/>
  <c r="A57" i="3"/>
  <c r="O56" i="3"/>
  <c r="N56" i="3"/>
  <c r="A56" i="3"/>
  <c r="O55" i="3"/>
  <c r="N55" i="3"/>
  <c r="A55" i="3"/>
  <c r="O54" i="3"/>
  <c r="N54" i="3"/>
  <c r="A54" i="3"/>
  <c r="O53" i="3"/>
  <c r="N53" i="3"/>
  <c r="A53" i="3"/>
  <c r="O52" i="3"/>
  <c r="N52" i="3"/>
  <c r="A52" i="3"/>
  <c r="O51" i="3"/>
  <c r="N51" i="3"/>
  <c r="A51" i="3"/>
  <c r="O50" i="3"/>
  <c r="N50" i="3"/>
  <c r="A50" i="3"/>
  <c r="O49" i="3"/>
  <c r="N49" i="3"/>
  <c r="A49" i="3"/>
  <c r="O48" i="3"/>
  <c r="N48" i="3"/>
  <c r="A48" i="3"/>
  <c r="O47" i="3"/>
  <c r="N47" i="3"/>
  <c r="A47" i="3"/>
  <c r="O46" i="3"/>
  <c r="N46" i="3"/>
  <c r="A46" i="3"/>
  <c r="O45" i="3"/>
  <c r="N45" i="3"/>
  <c r="A45" i="3"/>
  <c r="O44" i="3"/>
  <c r="N44" i="3"/>
  <c r="A44" i="3"/>
  <c r="O43" i="3"/>
  <c r="N43" i="3"/>
  <c r="A43" i="3"/>
  <c r="O42" i="3"/>
  <c r="N42" i="3"/>
  <c r="A42" i="3"/>
  <c r="O41" i="3"/>
  <c r="N41" i="3"/>
  <c r="A41" i="3"/>
  <c r="O40" i="3"/>
  <c r="N40" i="3"/>
  <c r="A40" i="3"/>
  <c r="O39" i="3"/>
  <c r="N39" i="3"/>
  <c r="A39" i="3"/>
  <c r="O38" i="3"/>
  <c r="N38" i="3"/>
  <c r="A38" i="3"/>
  <c r="O37" i="3"/>
  <c r="N37" i="3"/>
  <c r="A37" i="3"/>
  <c r="O36" i="3"/>
  <c r="N36" i="3"/>
  <c r="A36" i="3"/>
  <c r="O35" i="3"/>
  <c r="N35" i="3"/>
  <c r="A35" i="3"/>
  <c r="O34" i="3"/>
  <c r="N34" i="3"/>
  <c r="A34" i="3"/>
  <c r="O33" i="3"/>
  <c r="N33" i="3"/>
  <c r="A33" i="3"/>
  <c r="O32" i="3"/>
  <c r="N32" i="3"/>
  <c r="A32" i="3"/>
  <c r="O31" i="3"/>
  <c r="N31" i="3"/>
  <c r="A31" i="3"/>
  <c r="O30" i="3"/>
  <c r="N30" i="3"/>
  <c r="A30" i="3"/>
  <c r="O29" i="3"/>
  <c r="N29" i="3"/>
  <c r="A29" i="3"/>
  <c r="O28" i="3"/>
  <c r="N28" i="3"/>
  <c r="A28" i="3"/>
  <c r="O27" i="3"/>
  <c r="N27" i="3"/>
  <c r="A27" i="3"/>
  <c r="O26" i="3"/>
  <c r="N26" i="3"/>
  <c r="A26" i="3"/>
  <c r="O25" i="3"/>
  <c r="N25" i="3"/>
  <c r="A25" i="3"/>
  <c r="O24" i="3"/>
  <c r="N24" i="3"/>
  <c r="A24" i="3"/>
  <c r="O23" i="3"/>
  <c r="N23" i="3"/>
  <c r="A23" i="3"/>
  <c r="O22" i="3"/>
  <c r="N22" i="3"/>
  <c r="A22" i="3"/>
  <c r="O21" i="3"/>
  <c r="N21" i="3"/>
  <c r="A21" i="3"/>
  <c r="O20" i="3"/>
  <c r="N20" i="3"/>
  <c r="A20" i="3"/>
  <c r="O19" i="3"/>
  <c r="N19" i="3"/>
  <c r="A19" i="3"/>
  <c r="O18" i="3"/>
  <c r="N18" i="3"/>
  <c r="A18" i="3"/>
  <c r="O17" i="3"/>
  <c r="N17" i="3"/>
  <c r="A17" i="3"/>
  <c r="O16" i="3"/>
  <c r="N16" i="3"/>
  <c r="A16" i="3"/>
  <c r="O15" i="3"/>
  <c r="N15" i="3"/>
  <c r="A15" i="3"/>
  <c r="O14" i="3"/>
  <c r="N14" i="3"/>
  <c r="A14" i="3"/>
  <c r="O13" i="3"/>
  <c r="N13" i="3"/>
  <c r="A13" i="3"/>
  <c r="O12" i="3"/>
  <c r="N12" i="3"/>
  <c r="A12" i="3"/>
  <c r="O11" i="3"/>
  <c r="N11" i="3"/>
  <c r="A11" i="3"/>
  <c r="O10" i="3"/>
  <c r="N10" i="3"/>
  <c r="A10" i="3"/>
  <c r="O5" i="3"/>
  <c r="N5" i="3"/>
  <c r="A5" i="3"/>
  <c r="O7" i="3"/>
  <c r="N7" i="3"/>
  <c r="A7" i="3"/>
  <c r="O9" i="3"/>
  <c r="N9" i="3"/>
  <c r="A9" i="3"/>
  <c r="O8" i="3"/>
  <c r="N8" i="3"/>
  <c r="A8" i="3"/>
  <c r="O6" i="3"/>
  <c r="N6" i="3"/>
  <c r="A6" i="3"/>
  <c r="O4" i="3"/>
  <c r="N4" i="3"/>
  <c r="A4" i="3"/>
  <c r="P10" i="2" l="1"/>
  <c r="U142" i="2" l="1"/>
  <c r="Q142" i="2"/>
  <c r="J142" i="2"/>
  <c r="K142" i="2"/>
  <c r="L142" i="2"/>
  <c r="M142" i="2"/>
  <c r="O142" i="2"/>
  <c r="P142" i="2"/>
  <c r="G142" i="2"/>
  <c r="H142" i="2"/>
  <c r="I142" i="2"/>
  <c r="F142" i="2"/>
  <c r="E142" i="2"/>
  <c r="D142" i="2"/>
  <c r="C142" i="2"/>
  <c r="P8" i="2"/>
  <c r="P16" i="2"/>
  <c r="P41" i="2"/>
  <c r="P17" i="2"/>
  <c r="P32" i="2"/>
  <c r="P15" i="2"/>
  <c r="P23" i="2"/>
  <c r="P21" i="2"/>
  <c r="P22" i="2"/>
  <c r="P24" i="2"/>
  <c r="P29" i="2"/>
  <c r="P5" i="2"/>
  <c r="P13" i="2"/>
  <c r="P27" i="2"/>
  <c r="P36" i="2"/>
  <c r="P18" i="2"/>
  <c r="P20" i="2"/>
  <c r="P11" i="2"/>
  <c r="P34" i="2"/>
  <c r="P35" i="2"/>
  <c r="P25" i="2"/>
  <c r="P39" i="2"/>
  <c r="P19" i="2"/>
  <c r="P28" i="2"/>
  <c r="P12" i="2"/>
  <c r="P7" i="2"/>
  <c r="P6" i="2"/>
  <c r="P30" i="2"/>
  <c r="P9" i="2"/>
  <c r="P26" i="2"/>
  <c r="P33" i="2"/>
  <c r="P31" i="2"/>
  <c r="P4" i="2"/>
  <c r="P37" i="2"/>
  <c r="P40" i="2"/>
  <c r="P38" i="2"/>
  <c r="P14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B142" i="2"/>
  <c r="W142" i="2"/>
</calcChain>
</file>

<file path=xl/sharedStrings.xml><?xml version="1.0" encoding="utf-8"?>
<sst xmlns="http://schemas.openxmlformats.org/spreadsheetml/2006/main" count="368" uniqueCount="109">
  <si>
    <t>ОЦЕНКИ</t>
  </si>
  <si>
    <t>№ п/п</t>
  </si>
  <si>
    <t>ФИО</t>
  </si>
  <si>
    <t>Специальность</t>
  </si>
  <si>
    <t>Сдаваемый язык</t>
  </si>
  <si>
    <t>Специал.</t>
  </si>
  <si>
    <t>Фил.</t>
  </si>
  <si>
    <t>Ин.яз.</t>
  </si>
  <si>
    <t>Общее кол. баллов</t>
  </si>
  <si>
    <t>Статус</t>
  </si>
  <si>
    <t>Контактная информация</t>
  </si>
  <si>
    <t>Примечание</t>
  </si>
  <si>
    <t>Диплом</t>
  </si>
  <si>
    <t>Согласие на зачисление</t>
  </si>
  <si>
    <t>№ договора</t>
  </si>
  <si>
    <t>оповещен</t>
  </si>
  <si>
    <t>100 бал.</t>
  </si>
  <si>
    <t>5 бал.</t>
  </si>
  <si>
    <t>Итог</t>
  </si>
  <si>
    <t>1</t>
  </si>
  <si>
    <t>2</t>
  </si>
  <si>
    <t>3</t>
  </si>
  <si>
    <t>100 бал.2</t>
  </si>
  <si>
    <t>5 бал.3</t>
  </si>
  <si>
    <t>100 бал.4</t>
  </si>
  <si>
    <t>5 бал.5</t>
  </si>
  <si>
    <t>100 бал.6</t>
  </si>
  <si>
    <t>5 бал.7</t>
  </si>
  <si>
    <t>очно/бюджет</t>
  </si>
  <si>
    <t>очно/платно</t>
  </si>
  <si>
    <t>заочно/платно</t>
  </si>
  <si>
    <t>ПРИОРИТЕТ</t>
  </si>
  <si>
    <t>Белова Марина Анатольевна</t>
  </si>
  <si>
    <t>немецкий</t>
  </si>
  <si>
    <t>12.00.01.</t>
  </si>
  <si>
    <t>английский</t>
  </si>
  <si>
    <t>Брисов Юрий Владимирович</t>
  </si>
  <si>
    <t>английский/фр</t>
  </si>
  <si>
    <t>Валиев Георгий Григорьевич</t>
  </si>
  <si>
    <t>12.00.03.</t>
  </si>
  <si>
    <t>Губарева Маргарита Станиславовна</t>
  </si>
  <si>
    <t>Наконечный Лев Александрович</t>
  </si>
  <si>
    <t>Новикова Ольга Владимировна</t>
  </si>
  <si>
    <t>Сотникова Наталия Михайловна</t>
  </si>
  <si>
    <t>рекомендация каф.ГП</t>
  </si>
  <si>
    <t>Шлеинов Артемий Александрович</t>
  </si>
  <si>
    <t>Сорокина Юлия Александровна</t>
  </si>
  <si>
    <t>Харитонова Татьяна Викторовна</t>
  </si>
  <si>
    <t>Александрова Татьяна Андреевна</t>
  </si>
  <si>
    <t>сотрудник РГУП</t>
  </si>
  <si>
    <t>Шибаева Елена Николаевна</t>
  </si>
  <si>
    <t>Нарофоминский гор.суд</t>
  </si>
  <si>
    <t>Арнаут Валерия Анатольевна</t>
  </si>
  <si>
    <t>12.00.08.</t>
  </si>
  <si>
    <t>Ипполитова Екатерина Александровна</t>
  </si>
  <si>
    <t>Токарев Владислав Александрович</t>
  </si>
  <si>
    <t>Запоточный Игорь Владимирович</t>
  </si>
  <si>
    <t>Сабитов Тимур Равилевич</t>
  </si>
  <si>
    <t>Шураев Данзан Анатольевич</t>
  </si>
  <si>
    <t>12.00.12.</t>
  </si>
  <si>
    <t>Гетманская Ольга Юрьевна</t>
  </si>
  <si>
    <t>Нестеров Сергей Сергеевич</t>
  </si>
  <si>
    <t>Раянова Наталья Вячеславовна</t>
  </si>
  <si>
    <t>Цымбал Ирина Андреевна</t>
  </si>
  <si>
    <t>12.00.02.</t>
  </si>
  <si>
    <t>Антипова Диана Дмитриевна</t>
  </si>
  <si>
    <t>Антонова Анастасия Игоревна</t>
  </si>
  <si>
    <t>Колосов Дмитрий Игоревич</t>
  </si>
  <si>
    <t>Харитонов Игорь Валерьевич</t>
  </si>
  <si>
    <t>Игнатьева Евгения Геннадьевна</t>
  </si>
  <si>
    <t>Шорин Сергей Александрович</t>
  </si>
  <si>
    <t>Прохорова Марина Андреевна</t>
  </si>
  <si>
    <t>12.00.04.</t>
  </si>
  <si>
    <t>целевое направление ВС РФ</t>
  </si>
  <si>
    <t>рекомендация каф.</t>
  </si>
  <si>
    <t>Максимюк Алиса Игоревна</t>
  </si>
  <si>
    <t>12.00.06.</t>
  </si>
  <si>
    <t>Трофимова Валентина Викторовна</t>
  </si>
  <si>
    <t>Новожилова Оксана Сергеевна</t>
  </si>
  <si>
    <t>Федорченко Вячеслав Сергеевич</t>
  </si>
  <si>
    <t>12.00.09.</t>
  </si>
  <si>
    <t>договор о сотр. СД</t>
  </si>
  <si>
    <t>Карпов Кирилл Николаевич</t>
  </si>
  <si>
    <t>Широбокова Ольга Васильевна</t>
  </si>
  <si>
    <t>12.00.11.</t>
  </si>
  <si>
    <t>рекомен.каф</t>
  </si>
  <si>
    <t>Сапрыгин Кирилл Владимирович</t>
  </si>
  <si>
    <t>12.00.13.</t>
  </si>
  <si>
    <t>Кахно Юлия Сергеевна</t>
  </si>
  <si>
    <t>12.00.15.</t>
  </si>
  <si>
    <t>Кузнецов Кирилл Сергеевич</t>
  </si>
  <si>
    <t>Аветисян Анна Владимировна</t>
  </si>
  <si>
    <t>Байрамова Эсмира Гурбан кызы</t>
  </si>
  <si>
    <t>Ершова Ксения Дмитриевна</t>
  </si>
  <si>
    <t>Сергеева Надежда Владимировна</t>
  </si>
  <si>
    <t>08.00.10.</t>
  </si>
  <si>
    <t>08.00.05.</t>
  </si>
  <si>
    <t>Афанасьев Андрей Александрович</t>
  </si>
  <si>
    <t>12.00.03. (МЧП)</t>
  </si>
  <si>
    <t>Индивидуальные достижения</t>
  </si>
  <si>
    <t>бал.</t>
  </si>
  <si>
    <t>Павлова Елена Юрьевна</t>
  </si>
  <si>
    <t>очно/бюджет Ц</t>
  </si>
  <si>
    <t>рекомендован</t>
  </si>
  <si>
    <t>выбыл</t>
  </si>
  <si>
    <t>подлинник</t>
  </si>
  <si>
    <t>да</t>
  </si>
  <si>
    <t>копия</t>
  </si>
  <si>
    <t>зачислен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</si>
</sst>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/>
    </xf>
    <xf numFmtId="0" fontId="3" fillId="0" borderId="0" xfId="0" applyFont="1"/>
    <xf numFmtId="0" fontId="6" fillId="3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9" fillId="5" borderId="0" xfId="0" applyFont="1" applyFill="1" applyBorder="1"/>
    <xf numFmtId="0" fontId="9" fillId="4" borderId="3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6" borderId="0" xfId="0" applyFill="1"/>
    <xf numFmtId="0" fontId="10" fillId="6" borderId="2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7" borderId="3" xfId="0" applyFill="1" applyBorder="1" applyAlignment="1">
      <alignment horizontal="center" vertical="center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wrapText="1"/>
    </xf>
    <xf numFmtId="0" fontId="10" fillId="4" borderId="2" xfId="0" applyFont="1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0" fillId="6" borderId="0" xfId="0" applyFont="1" applyFill="1" applyBorder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/>
    </xf>
    <xf numFmtId="0" fontId="11" fillId="6" borderId="0" xfId="0" applyFont="1" applyFill="1"/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5" borderId="2" xfId="0" applyFont="1" applyFill="1" applyBorder="1"/>
    <xf numFmtId="0" fontId="0" fillId="8" borderId="2" xfId="0" applyFill="1" applyBorder="1" applyAlignment="1">
      <alignment horizontal="center" vertic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10" fillId="8" borderId="2" xfId="0" applyFont="1" applyFill="1" applyBorder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2" xfId="0" applyFill="1" applyBorder="1" applyAlignment="1">
      <alignment horizontal="left"/>
    </xf>
    <xf numFmtId="0" fontId="9" fillId="8" borderId="2" xfId="0" applyFont="1" applyFill="1" applyBorder="1"/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10" fillId="5" borderId="0" xfId="0" applyFont="1" applyFill="1" applyBorder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/>
      </font>
    </dxf>
    <dxf>
      <border outline="0">
        <top style="thin">
          <color indexed="64"/>
        </top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fill>
        <patternFill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font>
        <b/>
      </font>
    </dxf>
    <dxf>
      <border outline="0">
        <top style="thin">
          <color indexed="64"/>
        </top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fill>
        <patternFill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Стиль таблицы 1" pivot="0" count="1">
      <tableStyleElement type="secondColumnStripe" dxfId="57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Таблица57" displayName="Таблица57" ref="A3:W142" totalsRowCount="1" headerRowDxfId="56" totalsRowDxfId="53" headerRowBorderDxfId="55" tableBorderDxfId="54">
  <autoFilter ref="A3:W141"/>
  <sortState ref="A6:W39">
    <sortCondition descending="1" ref="O3:O141"/>
  </sortState>
  <tableColumns count="23">
    <tableColumn id="1" name="№ п/п" totalsRowLabel="Итог" dataDxfId="52" totalsRowDxfId="22">
      <calculatedColumnFormula>ROW()-ROW($A$3)</calculatedColumnFormula>
    </tableColumn>
    <tableColumn id="2" name="ФИО" totalsRowFunction="count" totalsRowDxfId="21"/>
    <tableColumn id="3" name="1" totalsRowFunction="count" totalsRowDxfId="20"/>
    <tableColumn id="4" name="2" totalsRowFunction="count" totalsRowDxfId="19"/>
    <tableColumn id="5" name="3" totalsRowFunction="count" totalsRowDxfId="18"/>
    <tableColumn id="6" name="Специальность" totalsRowFunction="count" totalsRowDxfId="17"/>
    <tableColumn id="7" name="Сдаваемый язык" totalsRowFunction="count" totalsRowDxfId="16"/>
    <tableColumn id="8" name="100 бал." totalsRowFunction="count" totalsRowDxfId="15"/>
    <tableColumn id="9" name="5 бал." totalsRowFunction="count" totalsRowDxfId="14"/>
    <tableColumn id="10" name="100 бал.2" totalsRowFunction="custom" totalsRowDxfId="13">
      <totalsRowFormula>SUBTOTAL(103,Таблица57[Сдаваемый язык])</totalsRowFormula>
    </tableColumn>
    <tableColumn id="11" name="5 бал.3" totalsRowFunction="custom" totalsRowDxfId="12">
      <totalsRowFormula>SUBTOTAL(103,Таблица57[100 бал.])</totalsRowFormula>
    </tableColumn>
    <tableColumn id="12" name="100 бал.4" totalsRowFunction="custom" totalsRowDxfId="11">
      <totalsRowFormula>SUBTOTAL(103,Таблица57[5 бал.])</totalsRowFormula>
    </tableColumn>
    <tableColumn id="13" name="5 бал.5" totalsRowFunction="custom" totalsRowDxfId="10">
      <totalsRowFormula>SUBTOTAL(103,Таблица57[100 бал.2])</totalsRowFormula>
    </tableColumn>
    <tableColumn id="32" name="бал." totalsRowDxfId="9"/>
    <tableColumn id="14" name="100 бал.6" totalsRowFunction="custom" dataDxfId="23" totalsRowDxfId="8">
      <calculatedColumnFormula>SUM(H4,J4,L4, N4)</calculatedColumnFormula>
      <totalsRowFormula>SUBTOTAL(103,Таблица57[100 бал.])</totalsRowFormula>
    </tableColumn>
    <tableColumn id="15" name="5 бал.7" totalsRowFunction="custom" dataDxfId="51" totalsRowDxfId="7">
      <calculatedColumnFormula>SUM(I4,K4,M4)</calculatedColumnFormula>
      <totalsRowFormula>SUBTOTAL(103,Таблица57[5 бал.])</totalsRowFormula>
    </tableColumn>
    <tableColumn id="16" name="Статус" totalsRowFunction="custom" totalsRowDxfId="6">
      <totalsRowFormula>SUBTOTAL(103,Таблица57[Сдаваемый язык])</totalsRowFormula>
    </tableColumn>
    <tableColumn id="17" name="Контактная информация" totalsRowDxfId="5"/>
    <tableColumn id="23" name="Примечание" totalsRowDxfId="4"/>
    <tableColumn id="26" name="Диплом" totalsRowDxfId="3"/>
    <tableColumn id="27" name="Согласие на зачисление" totalsRowFunction="count" totalsRowDxfId="2"/>
    <tableColumn id="28" name="№ договора" totalsRowDxfId="1"/>
    <tableColumn id="29" name="оповещен" totalsRowFunction="count" totalsRowDxfId="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Таблица572" displayName="Таблица572" ref="A3:T159" totalsRowCount="1" headerRowDxfId="50" totalsRowDxfId="47" headerRowBorderDxfId="49" tableBorderDxfId="48">
  <autoFilter ref="A3:T158"/>
  <sortState ref="A4:AA158">
    <sortCondition descending="1" ref="N3:N158"/>
  </sortState>
  <tableColumns count="20">
    <tableColumn id="1" name="№ п/п" totalsRowLabel="Итог" dataDxfId="46" totalsRowDxfId="45">
      <calculatedColumnFormula>ROW()-ROW($A$3)</calculatedColumnFormula>
    </tableColumn>
    <tableColumn id="2" name="ФИО" totalsRowFunction="count" totalsRowDxfId="44"/>
    <tableColumn id="3" name="1" totalsRowFunction="count" totalsRowDxfId="43"/>
    <tableColumn id="4" name="2" totalsRowFunction="count" totalsRowDxfId="42"/>
    <tableColumn id="5" name="3" totalsRowFunction="count" totalsRowDxfId="41"/>
    <tableColumn id="6" name="Специальность" totalsRowFunction="count" totalsRowDxfId="40"/>
    <tableColumn id="7" name="Сдаваемый язык" totalsRowFunction="count" totalsRowDxfId="39"/>
    <tableColumn id="8" name="100 бал." totalsRowFunction="count" totalsRowDxfId="38"/>
    <tableColumn id="9" name="5 бал." totalsRowFunction="count" totalsRowDxfId="37"/>
    <tableColumn id="10" name="100 бал.2" totalsRowFunction="custom" totalsRowDxfId="36">
      <totalsRowFormula>SUBTOTAL(103,Таблица572[Сдаваемый язык])</totalsRowFormula>
    </tableColumn>
    <tableColumn id="11" name="5 бал.3" totalsRowFunction="custom" totalsRowDxfId="35">
      <totalsRowFormula>SUBTOTAL(103,Таблица572[100 бал.])</totalsRowFormula>
    </tableColumn>
    <tableColumn id="12" name="100 бал.4" totalsRowFunction="custom" totalsRowDxfId="34">
      <totalsRowFormula>SUBTOTAL(103,Таблица572[5 бал.])</totalsRowFormula>
    </tableColumn>
    <tableColumn id="13" name="5 бал.5" totalsRowFunction="custom" totalsRowDxfId="33">
      <totalsRowFormula>SUBTOTAL(103,Таблица572[100 бал.2])</totalsRowFormula>
    </tableColumn>
    <tableColumn id="14" name="100 бал.6" totalsRowFunction="custom" dataDxfId="32" totalsRowDxfId="31">
      <calculatedColumnFormula>SUM(H4,J4,L4)</calculatedColumnFormula>
      <totalsRowFormula>SUBTOTAL(103,Таблица572[100 бал.])</totalsRowFormula>
    </tableColumn>
    <tableColumn id="15" name="5 бал.7" totalsRowFunction="custom" dataDxfId="30" totalsRowDxfId="29">
      <calculatedColumnFormula>SUM(I4,K4,M4)</calculatedColumnFormula>
      <totalsRowFormula>SUBTOTAL(103,Таблица572[5 бал.])</totalsRowFormula>
    </tableColumn>
    <tableColumn id="16" name="Статус" totalsRowFunction="custom" totalsRowDxfId="28">
      <totalsRowFormula>SUBTOTAL(103,Таблица572[Сдаваемый язык])</totalsRowFormula>
    </tableColumn>
    <tableColumn id="26" name="Диплом" totalsRowDxfId="27"/>
    <tableColumn id="27" name="Согласие на зачисление" totalsRowFunction="count" totalsRowDxfId="26"/>
    <tableColumn id="28" name="№ договора" totalsRowDxfId="25"/>
    <tableColumn id="29" name="оповещен" totalsRowFunction="count" totalsRowDxfId="2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G143"/>
  <sheetViews>
    <sheetView tabSelected="1" zoomScale="80" zoomScaleNormal="80" workbookViewId="0">
      <pane xSplit="2" ySplit="3" topLeftCell="H4" activePane="bottomRight" state="frozenSplit"/>
      <selection pane="topRight" activeCell="E1" sqref="E1"/>
      <selection pane="bottomLeft" activeCell="A17" sqref="A17"/>
      <selection pane="bottomRight" activeCell="B45" sqref="B45"/>
    </sheetView>
  </sheetViews>
  <sheetFormatPr defaultRowHeight="15" x14ac:dyDescent="0.25"/>
  <cols>
    <col min="1" max="1" width="8.140625" customWidth="1"/>
    <col min="2" max="2" width="53.85546875" customWidth="1"/>
    <col min="3" max="3" width="14.85546875" customWidth="1"/>
    <col min="4" max="5" width="14" customWidth="1"/>
    <col min="6" max="6" width="20.140625" customWidth="1"/>
    <col min="7" max="7" width="15.42578125" customWidth="1"/>
    <col min="8" max="9" width="12.85546875" customWidth="1"/>
    <col min="10" max="17" width="14" customWidth="1"/>
    <col min="18" max="18" width="15.85546875" customWidth="1"/>
    <col min="19" max="19" width="19.85546875" customWidth="1"/>
    <col min="20" max="21" width="14.5703125" customWidth="1"/>
    <col min="22" max="22" width="14" customWidth="1"/>
    <col min="23" max="23" width="18.140625" customWidth="1"/>
    <col min="24" max="24" width="15.85546875" customWidth="1"/>
    <col min="25" max="25" width="14" customWidth="1"/>
  </cols>
  <sheetData>
    <row r="1" spans="1:137" s="2" customFormat="1" ht="17.25" x14ac:dyDescent="0.25">
      <c r="A1" s="56"/>
      <c r="B1" s="56"/>
      <c r="C1" s="56" t="s">
        <v>31</v>
      </c>
      <c r="D1" s="56"/>
      <c r="E1" s="56"/>
      <c r="F1" s="56"/>
      <c r="G1" s="56"/>
      <c r="H1" s="56" t="s">
        <v>0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5"/>
      <c r="W1" s="55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37" s="2" customFormat="1" ht="21" x14ac:dyDescent="0.25">
      <c r="A2" s="56"/>
      <c r="B2" s="56"/>
      <c r="C2" s="56"/>
      <c r="D2" s="56"/>
      <c r="E2" s="56"/>
      <c r="F2" s="56"/>
      <c r="G2" s="56"/>
      <c r="H2" s="56" t="s">
        <v>5</v>
      </c>
      <c r="I2" s="56"/>
      <c r="J2" s="56" t="s">
        <v>6</v>
      </c>
      <c r="K2" s="56"/>
      <c r="L2" s="56" t="s">
        <v>7</v>
      </c>
      <c r="M2" s="56"/>
      <c r="N2" s="14" t="s">
        <v>99</v>
      </c>
      <c r="O2" s="56" t="s">
        <v>8</v>
      </c>
      <c r="P2" s="56"/>
      <c r="Q2" s="56"/>
      <c r="R2" s="56"/>
      <c r="S2" s="56"/>
      <c r="T2" s="56"/>
      <c r="U2" s="56"/>
      <c r="V2" s="55"/>
      <c r="W2" s="5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37" s="6" customFormat="1" ht="51.75" x14ac:dyDescent="0.25">
      <c r="A3" s="9" t="s">
        <v>1</v>
      </c>
      <c r="B3" s="9" t="s">
        <v>2</v>
      </c>
      <c r="C3" s="10" t="s">
        <v>19</v>
      </c>
      <c r="D3" s="10" t="s">
        <v>20</v>
      </c>
      <c r="E3" s="10" t="s">
        <v>21</v>
      </c>
      <c r="F3" s="9" t="s">
        <v>3</v>
      </c>
      <c r="G3" s="9" t="s">
        <v>4</v>
      </c>
      <c r="H3" s="10" t="s">
        <v>16</v>
      </c>
      <c r="I3" s="10" t="s">
        <v>17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100</v>
      </c>
      <c r="O3" s="10" t="s">
        <v>26</v>
      </c>
      <c r="P3" s="10" t="s">
        <v>27</v>
      </c>
      <c r="Q3" s="9" t="s">
        <v>9</v>
      </c>
      <c r="R3" s="9" t="s">
        <v>10</v>
      </c>
      <c r="S3" s="9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7" s="17" customFormat="1" ht="15" customHeight="1" x14ac:dyDescent="0.25">
      <c r="A4" s="15">
        <f t="shared" ref="A4:A35" si="0">ROW()-ROW($A$3)</f>
        <v>1</v>
      </c>
      <c r="B4" s="16" t="s">
        <v>82</v>
      </c>
      <c r="C4" s="17" t="s">
        <v>28</v>
      </c>
      <c r="D4" s="17" t="s">
        <v>29</v>
      </c>
      <c r="F4" s="18" t="s">
        <v>84</v>
      </c>
      <c r="G4" s="17" t="s">
        <v>35</v>
      </c>
      <c r="H4" s="17">
        <v>100</v>
      </c>
      <c r="I4" s="17">
        <v>5</v>
      </c>
      <c r="J4" s="17">
        <v>96</v>
      </c>
      <c r="K4" s="17">
        <v>5</v>
      </c>
      <c r="L4" s="17">
        <v>81</v>
      </c>
      <c r="M4" s="17">
        <v>5</v>
      </c>
      <c r="N4" s="17">
        <v>19</v>
      </c>
      <c r="O4" s="17">
        <f t="shared" ref="O4:O5" si="1">SUM(H4,J4,L4, N4)</f>
        <v>296</v>
      </c>
      <c r="P4" s="17">
        <f t="shared" ref="P4:P35" si="2">SUM(I4,K4,M4)</f>
        <v>15</v>
      </c>
      <c r="Q4" s="17" t="s">
        <v>108</v>
      </c>
      <c r="S4" s="30" t="s">
        <v>85</v>
      </c>
      <c r="T4" s="18" t="s">
        <v>105</v>
      </c>
      <c r="U4" s="18" t="s">
        <v>106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</row>
    <row r="5" spans="1:137" s="20" customFormat="1" ht="15" customHeight="1" x14ac:dyDescent="0.25">
      <c r="A5" s="19">
        <f t="shared" si="0"/>
        <v>2</v>
      </c>
      <c r="B5" s="20" t="s">
        <v>52</v>
      </c>
      <c r="C5" s="20" t="s">
        <v>28</v>
      </c>
      <c r="D5" s="20" t="s">
        <v>29</v>
      </c>
      <c r="E5" s="20" t="s">
        <v>30</v>
      </c>
      <c r="F5" s="21" t="s">
        <v>53</v>
      </c>
      <c r="G5" s="20" t="s">
        <v>35</v>
      </c>
      <c r="H5" s="20">
        <v>100</v>
      </c>
      <c r="I5" s="20">
        <v>5</v>
      </c>
      <c r="J5" s="20">
        <v>90</v>
      </c>
      <c r="K5" s="20">
        <v>5</v>
      </c>
      <c r="L5" s="20">
        <v>100</v>
      </c>
      <c r="M5" s="20">
        <v>5</v>
      </c>
      <c r="O5" s="20">
        <f t="shared" si="1"/>
        <v>290</v>
      </c>
      <c r="P5" s="20">
        <f t="shared" si="2"/>
        <v>15</v>
      </c>
      <c r="Q5" s="17" t="s">
        <v>108</v>
      </c>
      <c r="T5" s="21" t="s">
        <v>105</v>
      </c>
      <c r="U5" s="21" t="s">
        <v>106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</row>
    <row r="6" spans="1:137" s="20" customFormat="1" ht="15" customHeight="1" x14ac:dyDescent="0.25">
      <c r="A6" s="19">
        <f>ROW()-ROW($A$3)</f>
        <v>3</v>
      </c>
      <c r="B6" s="45" t="s">
        <v>70</v>
      </c>
      <c r="C6" s="20" t="s">
        <v>28</v>
      </c>
      <c r="D6" s="20" t="s">
        <v>29</v>
      </c>
      <c r="E6" s="20" t="s">
        <v>30</v>
      </c>
      <c r="F6" s="21" t="s">
        <v>72</v>
      </c>
      <c r="G6" s="20" t="s">
        <v>35</v>
      </c>
      <c r="H6" s="20">
        <v>96</v>
      </c>
      <c r="I6" s="20">
        <v>5</v>
      </c>
      <c r="J6" s="20">
        <v>95</v>
      </c>
      <c r="K6" s="20">
        <v>5</v>
      </c>
      <c r="L6" s="20">
        <v>95</v>
      </c>
      <c r="M6" s="20">
        <v>5</v>
      </c>
      <c r="O6" s="20">
        <f>SUM(H6,J6,L6, N6)</f>
        <v>286</v>
      </c>
      <c r="P6" s="20">
        <f>SUM(I6,K6,M6)</f>
        <v>15</v>
      </c>
      <c r="Q6" s="17" t="s">
        <v>108</v>
      </c>
      <c r="T6" s="21" t="s">
        <v>105</v>
      </c>
      <c r="U6" s="21" t="s">
        <v>106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</row>
    <row r="7" spans="1:137" s="23" customFormat="1" ht="15" customHeight="1" x14ac:dyDescent="0.25">
      <c r="A7" s="22">
        <f>ROW()-ROW($A$3)</f>
        <v>4</v>
      </c>
      <c r="B7" s="23" t="s">
        <v>69</v>
      </c>
      <c r="D7" s="23" t="s">
        <v>29</v>
      </c>
      <c r="F7" s="24" t="s">
        <v>72</v>
      </c>
      <c r="G7" s="23" t="s">
        <v>35</v>
      </c>
      <c r="H7" s="23">
        <v>98</v>
      </c>
      <c r="I7" s="23">
        <v>5</v>
      </c>
      <c r="J7" s="23">
        <v>95</v>
      </c>
      <c r="K7" s="23">
        <v>5</v>
      </c>
      <c r="L7" s="23">
        <v>90</v>
      </c>
      <c r="M7" s="23">
        <v>5</v>
      </c>
      <c r="O7" s="23">
        <f>SUM(H7,J7,L7, N7)</f>
        <v>283</v>
      </c>
      <c r="P7" s="23">
        <f>SUM(I7,K7,M7)</f>
        <v>15</v>
      </c>
      <c r="Q7" s="23" t="s">
        <v>108</v>
      </c>
      <c r="T7" s="24" t="s">
        <v>107</v>
      </c>
      <c r="U7" s="24" t="s">
        <v>106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</row>
    <row r="8" spans="1:137" s="20" customFormat="1" ht="15" customHeight="1" x14ac:dyDescent="0.25">
      <c r="A8" s="19">
        <f>ROW()-ROW($A$3)</f>
        <v>5</v>
      </c>
      <c r="B8" s="20" t="s">
        <v>32</v>
      </c>
      <c r="C8" s="20" t="s">
        <v>28</v>
      </c>
      <c r="D8" s="20" t="s">
        <v>29</v>
      </c>
      <c r="E8" s="20" t="s">
        <v>30</v>
      </c>
      <c r="F8" s="21" t="s">
        <v>34</v>
      </c>
      <c r="G8" s="20" t="s">
        <v>33</v>
      </c>
      <c r="H8" s="20">
        <v>90</v>
      </c>
      <c r="I8" s="20">
        <v>5</v>
      </c>
      <c r="J8" s="20">
        <v>90</v>
      </c>
      <c r="K8" s="20">
        <v>5</v>
      </c>
      <c r="L8" s="20">
        <v>100</v>
      </c>
      <c r="M8" s="20">
        <v>5</v>
      </c>
      <c r="O8" s="20">
        <f>SUM(H8,J8,L8, N8)</f>
        <v>280</v>
      </c>
      <c r="P8" s="20">
        <f>SUM(I8,K8,M8)</f>
        <v>15</v>
      </c>
      <c r="Q8" s="20" t="s">
        <v>108</v>
      </c>
      <c r="T8" s="21" t="s">
        <v>105</v>
      </c>
      <c r="U8" s="21" t="s">
        <v>106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</row>
    <row r="9" spans="1:137" s="20" customFormat="1" ht="15" customHeight="1" x14ac:dyDescent="0.25">
      <c r="A9" s="19">
        <f>ROW()-ROW($A$3)</f>
        <v>6</v>
      </c>
      <c r="B9" s="20" t="s">
        <v>75</v>
      </c>
      <c r="C9" s="20" t="s">
        <v>28</v>
      </c>
      <c r="D9" s="20" t="s">
        <v>29</v>
      </c>
      <c r="F9" s="21" t="s">
        <v>76</v>
      </c>
      <c r="G9" s="20" t="s">
        <v>35</v>
      </c>
      <c r="H9" s="20">
        <v>96</v>
      </c>
      <c r="I9" s="20">
        <v>5</v>
      </c>
      <c r="J9" s="20">
        <v>87</v>
      </c>
      <c r="K9" s="20">
        <v>5</v>
      </c>
      <c r="L9" s="20">
        <v>93</v>
      </c>
      <c r="M9" s="20">
        <v>5</v>
      </c>
      <c r="O9" s="20">
        <f>SUM(H9,J9,L9, N9)</f>
        <v>276</v>
      </c>
      <c r="P9" s="20">
        <f>SUM(I9,K9,M9)</f>
        <v>15</v>
      </c>
      <c r="Q9" s="20" t="s">
        <v>108</v>
      </c>
      <c r="T9" s="21" t="s">
        <v>105</v>
      </c>
      <c r="U9" s="21" t="s">
        <v>106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</row>
    <row r="10" spans="1:137" s="20" customFormat="1" ht="15" customHeight="1" x14ac:dyDescent="0.25">
      <c r="A10" s="19">
        <f>ROW()-ROW($A$3)</f>
        <v>7</v>
      </c>
      <c r="B10" s="20" t="s">
        <v>42</v>
      </c>
      <c r="C10" s="20" t="s">
        <v>28</v>
      </c>
      <c r="F10" s="21" t="s">
        <v>39</v>
      </c>
      <c r="G10" s="20" t="s">
        <v>35</v>
      </c>
      <c r="H10" s="20">
        <v>87</v>
      </c>
      <c r="I10" s="20">
        <v>5</v>
      </c>
      <c r="J10" s="20">
        <v>86</v>
      </c>
      <c r="K10" s="20">
        <v>5</v>
      </c>
      <c r="L10" s="20">
        <v>100</v>
      </c>
      <c r="M10" s="20">
        <v>5</v>
      </c>
      <c r="O10" s="20">
        <f>SUM(H10,J10,L10, N10)</f>
        <v>273</v>
      </c>
      <c r="P10" s="20">
        <f>SUM(I10,K10,M10)</f>
        <v>15</v>
      </c>
      <c r="Q10" s="20" t="s">
        <v>108</v>
      </c>
      <c r="S10" s="46" t="s">
        <v>44</v>
      </c>
      <c r="T10" s="21" t="s">
        <v>105</v>
      </c>
      <c r="U10" s="21" t="s">
        <v>106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</row>
    <row r="11" spans="1:137" s="20" customFormat="1" ht="15" customHeight="1" x14ac:dyDescent="0.25">
      <c r="A11" s="19">
        <f>ROW()-ROW($A$3)</f>
        <v>8</v>
      </c>
      <c r="B11" s="20" t="s">
        <v>60</v>
      </c>
      <c r="C11" s="20" t="s">
        <v>28</v>
      </c>
      <c r="F11" s="21" t="s">
        <v>64</v>
      </c>
      <c r="G11" s="20" t="s">
        <v>35</v>
      </c>
      <c r="H11" s="20">
        <v>75</v>
      </c>
      <c r="I11" s="20">
        <v>4</v>
      </c>
      <c r="J11" s="20">
        <v>95</v>
      </c>
      <c r="K11" s="20">
        <v>5</v>
      </c>
      <c r="L11" s="20">
        <v>98</v>
      </c>
      <c r="M11" s="20">
        <v>5</v>
      </c>
      <c r="O11" s="20">
        <f>SUM(H11,J11,L11, N11)</f>
        <v>268</v>
      </c>
      <c r="P11" s="20">
        <f>SUM(I11,K11,M11)</f>
        <v>14</v>
      </c>
      <c r="Q11" s="20" t="s">
        <v>108</v>
      </c>
      <c r="T11" s="21" t="s">
        <v>105</v>
      </c>
      <c r="U11" s="21" t="s">
        <v>106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</row>
    <row r="12" spans="1:137" s="61" customFormat="1" ht="15" customHeight="1" x14ac:dyDescent="0.25">
      <c r="A12" s="60">
        <f>ROW()-ROW($A$3)</f>
        <v>9</v>
      </c>
      <c r="B12" s="61" t="s">
        <v>68</v>
      </c>
      <c r="C12" s="61" t="s">
        <v>28</v>
      </c>
      <c r="D12" s="61" t="s">
        <v>29</v>
      </c>
      <c r="F12" s="62" t="s">
        <v>72</v>
      </c>
      <c r="G12" s="61" t="s">
        <v>35</v>
      </c>
      <c r="H12" s="61">
        <v>95</v>
      </c>
      <c r="I12" s="61">
        <v>5</v>
      </c>
      <c r="J12" s="61">
        <v>64</v>
      </c>
      <c r="K12" s="61">
        <v>4</v>
      </c>
      <c r="L12" s="61">
        <v>95</v>
      </c>
      <c r="M12" s="61">
        <v>5</v>
      </c>
      <c r="N12" s="61">
        <v>9</v>
      </c>
      <c r="O12" s="61">
        <f>SUM(H12,J12,L12, N12)</f>
        <v>263</v>
      </c>
      <c r="P12" s="61">
        <f>SUM(I12,K12,M12)</f>
        <v>14</v>
      </c>
      <c r="Q12" s="66" t="s">
        <v>104</v>
      </c>
      <c r="S12" s="67" t="s">
        <v>74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</row>
    <row r="13" spans="1:137" s="20" customFormat="1" ht="15" customHeight="1" x14ac:dyDescent="0.25">
      <c r="A13" s="19">
        <f>ROW()-ROW($A$3)</f>
        <v>10</v>
      </c>
      <c r="B13" s="20" t="s">
        <v>54</v>
      </c>
      <c r="C13" s="20" t="s">
        <v>28</v>
      </c>
      <c r="D13" s="20" t="s">
        <v>29</v>
      </c>
      <c r="E13" s="20" t="s">
        <v>30</v>
      </c>
      <c r="F13" s="21" t="s">
        <v>53</v>
      </c>
      <c r="G13" s="20" t="s">
        <v>35</v>
      </c>
      <c r="H13" s="20">
        <v>100</v>
      </c>
      <c r="I13" s="20">
        <v>5</v>
      </c>
      <c r="J13" s="20">
        <v>62</v>
      </c>
      <c r="K13" s="20">
        <v>4</v>
      </c>
      <c r="L13" s="20">
        <v>100</v>
      </c>
      <c r="M13" s="20">
        <v>5</v>
      </c>
      <c r="O13" s="20">
        <f>SUM(H13,J13,L13, N13)</f>
        <v>262</v>
      </c>
      <c r="P13" s="20">
        <f>SUM(I13,K13,M13)</f>
        <v>14</v>
      </c>
      <c r="Q13" s="20" t="s">
        <v>108</v>
      </c>
      <c r="T13" s="21" t="s">
        <v>105</v>
      </c>
      <c r="U13" s="21" t="s">
        <v>106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</row>
    <row r="14" spans="1:137" s="20" customFormat="1" ht="15" customHeight="1" x14ac:dyDescent="0.25">
      <c r="A14" s="19">
        <f>ROW()-ROW($A$3)</f>
        <v>11</v>
      </c>
      <c r="B14" s="20" t="s">
        <v>97</v>
      </c>
      <c r="C14" s="20" t="s">
        <v>28</v>
      </c>
      <c r="D14" s="20" t="s">
        <v>29</v>
      </c>
      <c r="F14" s="21" t="s">
        <v>98</v>
      </c>
      <c r="G14" s="20" t="s">
        <v>35</v>
      </c>
      <c r="H14" s="20">
        <v>91</v>
      </c>
      <c r="I14" s="20">
        <v>5</v>
      </c>
      <c r="J14" s="20">
        <v>73</v>
      </c>
      <c r="K14" s="20">
        <v>4</v>
      </c>
      <c r="L14" s="20">
        <v>98</v>
      </c>
      <c r="M14" s="20">
        <v>5</v>
      </c>
      <c r="O14" s="20">
        <f>SUM(H14,J14,L14, N14)</f>
        <v>262</v>
      </c>
      <c r="P14" s="20">
        <f>SUM(I14,K14,M14)</f>
        <v>14</v>
      </c>
      <c r="Q14" s="20" t="s">
        <v>108</v>
      </c>
      <c r="T14" s="21" t="s">
        <v>105</v>
      </c>
      <c r="U14" s="21" t="s">
        <v>106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</row>
    <row r="15" spans="1:137" s="20" customFormat="1" ht="15" customHeight="1" x14ac:dyDescent="0.25">
      <c r="A15" s="19">
        <f>ROW()-ROW($A$3)</f>
        <v>12</v>
      </c>
      <c r="B15" s="20" t="s">
        <v>43</v>
      </c>
      <c r="C15" s="20" t="s">
        <v>28</v>
      </c>
      <c r="F15" s="21" t="s">
        <v>39</v>
      </c>
      <c r="G15" s="20" t="s">
        <v>35</v>
      </c>
      <c r="H15" s="20">
        <v>79</v>
      </c>
      <c r="I15" s="20">
        <v>4</v>
      </c>
      <c r="J15" s="20">
        <v>85</v>
      </c>
      <c r="K15" s="20">
        <v>5</v>
      </c>
      <c r="L15" s="20">
        <v>92</v>
      </c>
      <c r="M15" s="20">
        <v>5</v>
      </c>
      <c r="O15" s="20">
        <f>SUM(H15,J15,L15, N15)</f>
        <v>256</v>
      </c>
      <c r="P15" s="20">
        <f>SUM(I15,K15,M15)</f>
        <v>14</v>
      </c>
      <c r="Q15" s="20" t="s">
        <v>108</v>
      </c>
      <c r="T15" s="21" t="s">
        <v>105</v>
      </c>
      <c r="U15" s="21" t="s">
        <v>106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</row>
    <row r="16" spans="1:137" s="20" customFormat="1" ht="15" customHeight="1" x14ac:dyDescent="0.25">
      <c r="A16" s="19">
        <f>ROW()-ROW($A$3)</f>
        <v>13</v>
      </c>
      <c r="B16" s="45" t="s">
        <v>36</v>
      </c>
      <c r="C16" s="20" t="s">
        <v>28</v>
      </c>
      <c r="F16" s="21" t="s">
        <v>39</v>
      </c>
      <c r="G16" s="20" t="s">
        <v>37</v>
      </c>
      <c r="H16" s="20">
        <v>98</v>
      </c>
      <c r="I16" s="20">
        <v>5</v>
      </c>
      <c r="J16" s="20">
        <v>45</v>
      </c>
      <c r="K16" s="20">
        <v>3</v>
      </c>
      <c r="L16" s="20">
        <v>99</v>
      </c>
      <c r="M16" s="20">
        <v>5</v>
      </c>
      <c r="N16" s="20">
        <v>13</v>
      </c>
      <c r="O16" s="20">
        <f>SUM(H16,J16,L16, N16)</f>
        <v>255</v>
      </c>
      <c r="P16" s="20">
        <f>SUM(I16,K16,M16)</f>
        <v>13</v>
      </c>
      <c r="Q16" s="20" t="s">
        <v>108</v>
      </c>
      <c r="T16" s="21" t="s">
        <v>105</v>
      </c>
      <c r="U16" s="21" t="s">
        <v>106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</row>
    <row r="17" spans="1:137" s="20" customFormat="1" ht="15" customHeight="1" x14ac:dyDescent="0.25">
      <c r="A17" s="19">
        <f>ROW()-ROW($A$3)</f>
        <v>14</v>
      </c>
      <c r="B17" s="20" t="s">
        <v>40</v>
      </c>
      <c r="C17" s="20" t="s">
        <v>28</v>
      </c>
      <c r="F17" s="21" t="s">
        <v>39</v>
      </c>
      <c r="G17" s="20" t="s">
        <v>35</v>
      </c>
      <c r="H17" s="20">
        <v>73</v>
      </c>
      <c r="I17" s="20">
        <v>4</v>
      </c>
      <c r="J17" s="20">
        <v>81</v>
      </c>
      <c r="K17" s="20">
        <v>5</v>
      </c>
      <c r="L17" s="20">
        <v>100</v>
      </c>
      <c r="M17" s="20">
        <v>5</v>
      </c>
      <c r="O17" s="20">
        <f>SUM(H17,J17,L17, N17)</f>
        <v>254</v>
      </c>
      <c r="P17" s="20">
        <f>SUM(I17,K17,M17)</f>
        <v>14</v>
      </c>
      <c r="Q17" s="20" t="s">
        <v>108</v>
      </c>
      <c r="T17" s="21" t="s">
        <v>105</v>
      </c>
      <c r="U17" s="21" t="s">
        <v>106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</row>
    <row r="18" spans="1:137" s="61" customFormat="1" ht="15" customHeight="1" x14ac:dyDescent="0.25">
      <c r="A18" s="60">
        <f>ROW()-ROW($A$3)</f>
        <v>15</v>
      </c>
      <c r="B18" s="65" t="s">
        <v>57</v>
      </c>
      <c r="C18" s="61" t="s">
        <v>28</v>
      </c>
      <c r="F18" s="62" t="s">
        <v>59</v>
      </c>
      <c r="G18" s="61" t="s">
        <v>35</v>
      </c>
      <c r="H18" s="61">
        <v>90</v>
      </c>
      <c r="I18" s="61">
        <v>5</v>
      </c>
      <c r="J18" s="61">
        <v>61</v>
      </c>
      <c r="K18" s="61">
        <v>4</v>
      </c>
      <c r="L18" s="61">
        <v>95</v>
      </c>
      <c r="M18" s="61">
        <v>5</v>
      </c>
      <c r="N18" s="61">
        <v>4</v>
      </c>
      <c r="O18" s="61">
        <f>SUM(H18,J18,L18, N18)</f>
        <v>250</v>
      </c>
      <c r="P18" s="61">
        <f>SUM(I18,K18,M18)</f>
        <v>14</v>
      </c>
      <c r="Q18" s="61" t="s">
        <v>104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</row>
    <row r="19" spans="1:137" s="35" customFormat="1" ht="15" customHeight="1" x14ac:dyDescent="0.25">
      <c r="A19" s="34">
        <f>ROW()-ROW($A$3)</f>
        <v>16</v>
      </c>
      <c r="B19" s="35" t="s">
        <v>66</v>
      </c>
      <c r="C19" s="35" t="s">
        <v>102</v>
      </c>
      <c r="F19" s="36" t="s">
        <v>72</v>
      </c>
      <c r="G19" s="35" t="s">
        <v>35</v>
      </c>
      <c r="H19" s="35">
        <v>75</v>
      </c>
      <c r="I19" s="35">
        <v>4</v>
      </c>
      <c r="J19" s="35">
        <v>82</v>
      </c>
      <c r="K19" s="35">
        <v>5</v>
      </c>
      <c r="L19" s="35">
        <v>90</v>
      </c>
      <c r="M19" s="35">
        <v>5</v>
      </c>
      <c r="N19" s="35">
        <v>0</v>
      </c>
      <c r="O19" s="35">
        <f>SUM(H19,J19,L19, N19)</f>
        <v>247</v>
      </c>
      <c r="P19" s="35">
        <f>SUM(I19,K19,M19)</f>
        <v>14</v>
      </c>
      <c r="Q19" s="35" t="s">
        <v>108</v>
      </c>
      <c r="S19" s="38" t="s">
        <v>73</v>
      </c>
      <c r="T19" s="36" t="s">
        <v>105</v>
      </c>
      <c r="U19" s="36" t="s">
        <v>106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</row>
    <row r="20" spans="1:137" s="20" customFormat="1" ht="15" customHeight="1" x14ac:dyDescent="0.25">
      <c r="A20" s="19">
        <f>ROW()-ROW($A$3)</f>
        <v>17</v>
      </c>
      <c r="B20" s="45" t="s">
        <v>58</v>
      </c>
      <c r="C20" s="20" t="s">
        <v>28</v>
      </c>
      <c r="F20" s="21" t="s">
        <v>59</v>
      </c>
      <c r="G20" s="20" t="s">
        <v>35</v>
      </c>
      <c r="H20" s="20">
        <v>90</v>
      </c>
      <c r="I20" s="20">
        <v>5</v>
      </c>
      <c r="J20" s="20">
        <v>76</v>
      </c>
      <c r="K20" s="20">
        <v>4</v>
      </c>
      <c r="L20" s="20">
        <v>79</v>
      </c>
      <c r="M20" s="20">
        <v>4</v>
      </c>
      <c r="N20" s="20">
        <v>0</v>
      </c>
      <c r="O20" s="20">
        <f>SUM(H20,J20,L20, N20)</f>
        <v>245</v>
      </c>
      <c r="P20" s="20">
        <f>SUM(I20,K20,M20)</f>
        <v>13</v>
      </c>
      <c r="Q20" s="20" t="s">
        <v>108</v>
      </c>
      <c r="T20" s="21" t="s">
        <v>105</v>
      </c>
      <c r="U20" s="21" t="s">
        <v>106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</row>
    <row r="21" spans="1:137" s="23" customFormat="1" ht="15" customHeight="1" x14ac:dyDescent="0.25">
      <c r="A21" s="22">
        <f>ROW()-ROW($A$3)</f>
        <v>18</v>
      </c>
      <c r="B21" s="23" t="s">
        <v>46</v>
      </c>
      <c r="C21" s="23" t="s">
        <v>28</v>
      </c>
      <c r="D21" s="23" t="s">
        <v>29</v>
      </c>
      <c r="E21" s="23" t="s">
        <v>30</v>
      </c>
      <c r="F21" s="24" t="s">
        <v>39</v>
      </c>
      <c r="G21" s="23" t="s">
        <v>35</v>
      </c>
      <c r="H21" s="23">
        <v>75</v>
      </c>
      <c r="I21" s="23">
        <v>4</v>
      </c>
      <c r="J21" s="23">
        <v>70</v>
      </c>
      <c r="K21" s="23">
        <v>4</v>
      </c>
      <c r="L21" s="23">
        <v>85</v>
      </c>
      <c r="M21" s="23">
        <v>5</v>
      </c>
      <c r="N21" s="23">
        <v>8</v>
      </c>
      <c r="O21" s="23">
        <f>SUM(H21,J21,L21, N21)</f>
        <v>238</v>
      </c>
      <c r="P21" s="23">
        <f>SUM(I21,K21,M21)</f>
        <v>13</v>
      </c>
      <c r="Q21" s="23" t="s">
        <v>108</v>
      </c>
      <c r="T21" s="24" t="s">
        <v>105</v>
      </c>
      <c r="U21" s="24" t="s">
        <v>106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</row>
    <row r="22" spans="1:137" s="61" customFormat="1" ht="15" customHeight="1" x14ac:dyDescent="0.25">
      <c r="A22" s="60">
        <f>ROW()-ROW($A$3)</f>
        <v>19</v>
      </c>
      <c r="B22" s="61" t="s">
        <v>47</v>
      </c>
      <c r="C22" s="61" t="s">
        <v>28</v>
      </c>
      <c r="D22" s="61" t="s">
        <v>29</v>
      </c>
      <c r="E22" s="61" t="s">
        <v>30</v>
      </c>
      <c r="F22" s="62" t="s">
        <v>39</v>
      </c>
      <c r="G22" s="61" t="s">
        <v>35</v>
      </c>
      <c r="H22" s="61">
        <v>78</v>
      </c>
      <c r="I22" s="61">
        <v>4</v>
      </c>
      <c r="J22" s="61">
        <v>61</v>
      </c>
      <c r="K22" s="61">
        <v>4</v>
      </c>
      <c r="L22" s="61">
        <v>98</v>
      </c>
      <c r="M22" s="61">
        <v>5</v>
      </c>
      <c r="O22" s="61">
        <f>SUM(H22,J22,L22, N22)</f>
        <v>237</v>
      </c>
      <c r="P22" s="61">
        <f>SUM(I22,K22,M22)</f>
        <v>13</v>
      </c>
      <c r="Q22" s="61" t="s">
        <v>104</v>
      </c>
      <c r="S22" s="63" t="s">
        <v>44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</row>
    <row r="23" spans="1:137" s="23" customFormat="1" ht="15" customHeight="1" x14ac:dyDescent="0.25">
      <c r="A23" s="22">
        <f>ROW()-ROW($A$3)</f>
        <v>20</v>
      </c>
      <c r="B23" s="23" t="s">
        <v>45</v>
      </c>
      <c r="C23" s="23" t="s">
        <v>28</v>
      </c>
      <c r="D23" s="23" t="s">
        <v>29</v>
      </c>
      <c r="F23" s="24" t="s">
        <v>39</v>
      </c>
      <c r="G23" s="23" t="s">
        <v>35</v>
      </c>
      <c r="H23" s="23">
        <v>80</v>
      </c>
      <c r="I23" s="23">
        <v>5</v>
      </c>
      <c r="J23" s="23">
        <v>61</v>
      </c>
      <c r="K23" s="23">
        <v>4</v>
      </c>
      <c r="L23" s="23">
        <v>85</v>
      </c>
      <c r="M23" s="23">
        <v>5</v>
      </c>
      <c r="N23" s="23">
        <v>8</v>
      </c>
      <c r="O23" s="23">
        <f>SUM(H23,J23,L23, N23)</f>
        <v>234</v>
      </c>
      <c r="P23" s="23">
        <f>SUM(I23,K23,M23)</f>
        <v>14</v>
      </c>
      <c r="Q23" s="23" t="s">
        <v>108</v>
      </c>
      <c r="S23" s="59" t="s">
        <v>44</v>
      </c>
      <c r="T23" s="24" t="s">
        <v>107</v>
      </c>
      <c r="U23" s="24" t="s">
        <v>106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</row>
    <row r="24" spans="1:137" s="23" customFormat="1" ht="15" customHeight="1" x14ac:dyDescent="0.25">
      <c r="A24" s="22">
        <f>ROW()-ROW($A$3)</f>
        <v>21</v>
      </c>
      <c r="B24" s="23" t="s">
        <v>48</v>
      </c>
      <c r="E24" s="23" t="s">
        <v>30</v>
      </c>
      <c r="F24" s="24" t="s">
        <v>39</v>
      </c>
      <c r="G24" s="23" t="s">
        <v>35</v>
      </c>
      <c r="H24" s="23">
        <v>72</v>
      </c>
      <c r="I24" s="23">
        <v>4</v>
      </c>
      <c r="J24" s="23">
        <v>70</v>
      </c>
      <c r="K24" s="23">
        <v>4</v>
      </c>
      <c r="L24" s="23">
        <v>90</v>
      </c>
      <c r="M24" s="23">
        <v>5</v>
      </c>
      <c r="O24" s="23">
        <f>SUM(H24,J24,L24, N24)</f>
        <v>232</v>
      </c>
      <c r="P24" s="23">
        <f>SUM(I24,K24,M24)</f>
        <v>13</v>
      </c>
      <c r="Q24" s="23" t="s">
        <v>108</v>
      </c>
      <c r="S24" s="59" t="s">
        <v>49</v>
      </c>
      <c r="T24" s="24" t="s">
        <v>105</v>
      </c>
      <c r="U24" s="24" t="s">
        <v>106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</row>
    <row r="25" spans="1:137" s="25" customFormat="1" ht="15" customHeight="1" x14ac:dyDescent="0.25">
      <c r="A25" s="22">
        <f>ROW()-ROW($A$3)</f>
        <v>22</v>
      </c>
      <c r="B25" s="23" t="s">
        <v>63</v>
      </c>
      <c r="C25" s="23"/>
      <c r="D25" s="23"/>
      <c r="E25" s="23" t="s">
        <v>30</v>
      </c>
      <c r="F25" s="24" t="s">
        <v>64</v>
      </c>
      <c r="G25" s="23" t="s">
        <v>33</v>
      </c>
      <c r="H25" s="23">
        <v>90</v>
      </c>
      <c r="I25" s="23">
        <v>5</v>
      </c>
      <c r="J25" s="23">
        <v>67</v>
      </c>
      <c r="K25" s="23">
        <v>4</v>
      </c>
      <c r="L25" s="23">
        <v>70</v>
      </c>
      <c r="M25" s="23">
        <v>4</v>
      </c>
      <c r="N25" s="23">
        <v>4</v>
      </c>
      <c r="O25" s="23">
        <f>SUM(H25,J25,L25, N25)</f>
        <v>231</v>
      </c>
      <c r="P25" s="23">
        <f>SUM(I25,K25,M25)</f>
        <v>13</v>
      </c>
      <c r="Q25" s="23" t="s">
        <v>108</v>
      </c>
      <c r="R25" s="23"/>
      <c r="S25" s="23"/>
      <c r="T25" s="24" t="s">
        <v>105</v>
      </c>
      <c r="U25" s="24" t="s">
        <v>106</v>
      </c>
      <c r="V25" s="23"/>
      <c r="W25" s="23"/>
    </row>
    <row r="26" spans="1:137" s="37" customFormat="1" ht="15" customHeight="1" x14ac:dyDescent="0.25">
      <c r="A26" s="47">
        <f>ROW()-ROW($A$3)</f>
        <v>23</v>
      </c>
      <c r="B26" s="48" t="s">
        <v>77</v>
      </c>
      <c r="C26" s="48" t="s">
        <v>102</v>
      </c>
      <c r="D26" s="48"/>
      <c r="E26" s="48"/>
      <c r="F26" s="49" t="s">
        <v>80</v>
      </c>
      <c r="G26" s="48" t="s">
        <v>35</v>
      </c>
      <c r="H26" s="48">
        <v>85</v>
      </c>
      <c r="I26" s="48">
        <v>5</v>
      </c>
      <c r="J26" s="48">
        <v>65</v>
      </c>
      <c r="K26" s="48">
        <v>4</v>
      </c>
      <c r="L26" s="48">
        <v>75</v>
      </c>
      <c r="M26" s="48">
        <v>4</v>
      </c>
      <c r="N26" s="48"/>
      <c r="O26" s="48">
        <f>SUM(H26,J26,L26, N26)</f>
        <v>225</v>
      </c>
      <c r="P26" s="48">
        <f>SUM(I26,K26,M26)</f>
        <v>13</v>
      </c>
      <c r="Q26" s="48" t="s">
        <v>108</v>
      </c>
      <c r="R26" s="48"/>
      <c r="S26" s="50" t="s">
        <v>73</v>
      </c>
      <c r="T26" s="49" t="s">
        <v>105</v>
      </c>
      <c r="U26" s="48"/>
      <c r="V26" s="48"/>
      <c r="W26" s="48"/>
    </row>
    <row r="27" spans="1:137" s="25" customFormat="1" ht="15" customHeight="1" x14ac:dyDescent="0.25">
      <c r="A27" s="26">
        <f>ROW()-ROW($A$3)</f>
        <v>24</v>
      </c>
      <c r="B27" s="27" t="s">
        <v>55</v>
      </c>
      <c r="C27" s="27"/>
      <c r="D27" s="27"/>
      <c r="E27" s="27" t="s">
        <v>30</v>
      </c>
      <c r="F27" s="28" t="s">
        <v>53</v>
      </c>
      <c r="G27" s="27" t="s">
        <v>35</v>
      </c>
      <c r="H27" s="27">
        <v>70</v>
      </c>
      <c r="I27" s="27">
        <v>4</v>
      </c>
      <c r="J27" s="27">
        <v>62</v>
      </c>
      <c r="K27" s="27">
        <v>4</v>
      </c>
      <c r="L27" s="27">
        <v>85</v>
      </c>
      <c r="M27" s="27">
        <v>5</v>
      </c>
      <c r="N27" s="27"/>
      <c r="O27" s="27">
        <f>SUM(H27,J27,L27, N27)</f>
        <v>217</v>
      </c>
      <c r="P27" s="27">
        <f>SUM(I27,K27,M27)</f>
        <v>13</v>
      </c>
      <c r="Q27" s="27" t="s">
        <v>108</v>
      </c>
      <c r="R27" s="27"/>
      <c r="S27" s="27"/>
      <c r="T27" s="28" t="s">
        <v>107</v>
      </c>
      <c r="U27" s="28" t="s">
        <v>106</v>
      </c>
      <c r="V27" s="27"/>
      <c r="W27" s="27"/>
    </row>
    <row r="28" spans="1:137" s="25" customFormat="1" ht="15" customHeight="1" x14ac:dyDescent="0.25">
      <c r="A28" s="26">
        <f>ROW()-ROW($A$3)</f>
        <v>25</v>
      </c>
      <c r="B28" s="27" t="s">
        <v>67</v>
      </c>
      <c r="C28" s="27" t="s">
        <v>28</v>
      </c>
      <c r="D28" s="27" t="s">
        <v>29</v>
      </c>
      <c r="E28" s="27"/>
      <c r="F28" s="28" t="s">
        <v>72</v>
      </c>
      <c r="G28" s="27" t="s">
        <v>35</v>
      </c>
      <c r="H28" s="27">
        <v>74</v>
      </c>
      <c r="I28" s="27">
        <v>4</v>
      </c>
      <c r="J28" s="27">
        <v>61</v>
      </c>
      <c r="K28" s="27">
        <v>4</v>
      </c>
      <c r="L28" s="27">
        <v>75</v>
      </c>
      <c r="M28" s="27">
        <v>4</v>
      </c>
      <c r="N28" s="27">
        <v>4</v>
      </c>
      <c r="O28" s="27">
        <f>SUM(H28,J28,L28, N28)</f>
        <v>214</v>
      </c>
      <c r="P28" s="27">
        <f>SUM(I28,K28,M28)</f>
        <v>12</v>
      </c>
      <c r="Q28" s="27" t="s">
        <v>108</v>
      </c>
      <c r="R28" s="27"/>
      <c r="S28" s="27"/>
      <c r="T28" s="28" t="s">
        <v>105</v>
      </c>
      <c r="U28" s="28" t="s">
        <v>106</v>
      </c>
      <c r="V28" s="27"/>
      <c r="W28" s="27"/>
    </row>
    <row r="29" spans="1:137" s="25" customFormat="1" ht="15" customHeight="1" x14ac:dyDescent="0.25">
      <c r="A29" s="26">
        <f>ROW()-ROW($A$3)</f>
        <v>26</v>
      </c>
      <c r="B29" s="72" t="s">
        <v>50</v>
      </c>
      <c r="C29" s="27"/>
      <c r="D29" s="27"/>
      <c r="E29" s="27" t="s">
        <v>30</v>
      </c>
      <c r="F29" s="28" t="s">
        <v>39</v>
      </c>
      <c r="G29" s="27" t="s">
        <v>35</v>
      </c>
      <c r="H29" s="27">
        <v>76</v>
      </c>
      <c r="I29" s="27">
        <v>4</v>
      </c>
      <c r="J29" s="27">
        <v>76</v>
      </c>
      <c r="K29" s="27">
        <v>4</v>
      </c>
      <c r="L29" s="27">
        <v>60</v>
      </c>
      <c r="M29" s="27">
        <v>4</v>
      </c>
      <c r="N29" s="27"/>
      <c r="O29" s="27">
        <f>SUM(H29,J29,L29, N29)</f>
        <v>212</v>
      </c>
      <c r="P29" s="27">
        <f>SUM(I29,K29,M29)</f>
        <v>12</v>
      </c>
      <c r="Q29" s="27" t="s">
        <v>108</v>
      </c>
      <c r="R29" s="27"/>
      <c r="S29" s="73" t="s">
        <v>51</v>
      </c>
      <c r="T29" s="28" t="s">
        <v>107</v>
      </c>
      <c r="U29" s="28" t="s">
        <v>106</v>
      </c>
      <c r="V29" s="27"/>
      <c r="W29" s="27"/>
    </row>
    <row r="30" spans="1:137" s="25" customFormat="1" ht="15" customHeight="1" x14ac:dyDescent="0.25">
      <c r="A30" s="26">
        <f>ROW()-ROW($A$3)</f>
        <v>27</v>
      </c>
      <c r="B30" s="27" t="s">
        <v>71</v>
      </c>
      <c r="C30" s="27"/>
      <c r="D30" s="27"/>
      <c r="E30" s="27" t="s">
        <v>30</v>
      </c>
      <c r="F30" s="28" t="s">
        <v>72</v>
      </c>
      <c r="G30" s="27" t="s">
        <v>35</v>
      </c>
      <c r="H30" s="27">
        <v>65</v>
      </c>
      <c r="I30" s="27">
        <v>4</v>
      </c>
      <c r="J30" s="27">
        <v>64</v>
      </c>
      <c r="K30" s="27">
        <v>4</v>
      </c>
      <c r="L30" s="27">
        <v>81</v>
      </c>
      <c r="M30" s="27">
        <v>5</v>
      </c>
      <c r="N30" s="27"/>
      <c r="O30" s="27">
        <f>SUM(H30,J30,L30, N30)</f>
        <v>210</v>
      </c>
      <c r="P30" s="27">
        <f>SUM(I30,K30,M30)</f>
        <v>13</v>
      </c>
      <c r="Q30" s="27" t="s">
        <v>108</v>
      </c>
      <c r="R30" s="27"/>
      <c r="S30" s="27"/>
      <c r="T30" s="28" t="s">
        <v>107</v>
      </c>
      <c r="U30" s="28" t="s">
        <v>106</v>
      </c>
      <c r="V30" s="27"/>
      <c r="W30" s="27"/>
    </row>
    <row r="31" spans="1:137" s="25" customFormat="1" ht="15" customHeight="1" x14ac:dyDescent="0.25">
      <c r="A31" s="26">
        <f>ROW()-ROW($A$3)</f>
        <v>28</v>
      </c>
      <c r="B31" s="27" t="s">
        <v>79</v>
      </c>
      <c r="C31" s="27"/>
      <c r="D31" s="27"/>
      <c r="E31" s="27" t="s">
        <v>30</v>
      </c>
      <c r="F31" s="28" t="s">
        <v>80</v>
      </c>
      <c r="G31" s="27" t="s">
        <v>35</v>
      </c>
      <c r="H31" s="27">
        <v>75</v>
      </c>
      <c r="I31" s="27">
        <v>4</v>
      </c>
      <c r="J31" s="27">
        <v>70</v>
      </c>
      <c r="K31" s="27">
        <v>4</v>
      </c>
      <c r="L31" s="27">
        <v>61</v>
      </c>
      <c r="M31" s="27">
        <v>4</v>
      </c>
      <c r="N31" s="27"/>
      <c r="O31" s="27">
        <f>SUM(H31,J31,L31, N31)</f>
        <v>206</v>
      </c>
      <c r="P31" s="27">
        <f>SUM(I31,K31,M31)</f>
        <v>12</v>
      </c>
      <c r="Q31" s="27" t="s">
        <v>108</v>
      </c>
      <c r="R31" s="27"/>
      <c r="S31" s="29" t="s">
        <v>81</v>
      </c>
      <c r="T31" s="27"/>
      <c r="U31" s="27"/>
      <c r="V31" s="27"/>
      <c r="W31" s="27"/>
    </row>
    <row r="32" spans="1:137" s="25" customFormat="1" ht="15" customHeight="1" x14ac:dyDescent="0.25">
      <c r="A32" s="26">
        <f>ROW()-ROW($A$3)</f>
        <v>29</v>
      </c>
      <c r="B32" s="72" t="s">
        <v>41</v>
      </c>
      <c r="C32" s="27" t="s">
        <v>28</v>
      </c>
      <c r="D32" s="27"/>
      <c r="E32" s="27" t="s">
        <v>30</v>
      </c>
      <c r="F32" s="28" t="s">
        <v>39</v>
      </c>
      <c r="G32" s="27" t="s">
        <v>35</v>
      </c>
      <c r="H32" s="27">
        <v>53</v>
      </c>
      <c r="I32" s="27">
        <v>3</v>
      </c>
      <c r="J32" s="27">
        <v>60</v>
      </c>
      <c r="K32" s="27">
        <v>4</v>
      </c>
      <c r="L32" s="27">
        <v>90</v>
      </c>
      <c r="M32" s="27">
        <v>5</v>
      </c>
      <c r="N32" s="27"/>
      <c r="O32" s="27">
        <f>SUM(H32,J32,L32, N32)</f>
        <v>203</v>
      </c>
      <c r="P32" s="27">
        <f>SUM(I32,K32,M32)</f>
        <v>12</v>
      </c>
      <c r="Q32" s="27" t="s">
        <v>108</v>
      </c>
      <c r="R32" s="27"/>
      <c r="S32" s="27"/>
      <c r="T32" s="28" t="s">
        <v>107</v>
      </c>
      <c r="U32" s="28" t="s">
        <v>106</v>
      </c>
      <c r="V32" s="27"/>
      <c r="W32" s="27"/>
    </row>
    <row r="33" spans="1:23" s="25" customFormat="1" ht="15" customHeight="1" x14ac:dyDescent="0.25">
      <c r="A33" s="26">
        <f>ROW()-ROW($A$3)</f>
        <v>30</v>
      </c>
      <c r="B33" s="27" t="s">
        <v>78</v>
      </c>
      <c r="C33" s="27"/>
      <c r="D33" s="27"/>
      <c r="E33" s="27" t="s">
        <v>30</v>
      </c>
      <c r="F33" s="28" t="s">
        <v>80</v>
      </c>
      <c r="G33" s="27" t="s">
        <v>35</v>
      </c>
      <c r="H33" s="27">
        <v>70</v>
      </c>
      <c r="I33" s="27">
        <v>4</v>
      </c>
      <c r="J33" s="27">
        <v>65</v>
      </c>
      <c r="K33" s="27">
        <v>4</v>
      </c>
      <c r="L33" s="27">
        <v>65</v>
      </c>
      <c r="M33" s="27">
        <v>4</v>
      </c>
      <c r="N33" s="27"/>
      <c r="O33" s="27">
        <f>SUM(H33,J33,L33, N33)</f>
        <v>200</v>
      </c>
      <c r="P33" s="27">
        <f>SUM(I33,K33,M33)</f>
        <v>12</v>
      </c>
      <c r="Q33" s="27" t="s">
        <v>108</v>
      </c>
      <c r="R33" s="27"/>
      <c r="S33" s="27"/>
      <c r="T33" s="28" t="s">
        <v>107</v>
      </c>
      <c r="U33" s="28" t="s">
        <v>106</v>
      </c>
      <c r="V33" s="27"/>
      <c r="W33" s="27"/>
    </row>
    <row r="34" spans="1:23" s="64" customFormat="1" ht="15" customHeight="1" x14ac:dyDescent="0.25">
      <c r="A34" s="68">
        <f>ROW()-ROW($A$3)</f>
        <v>31</v>
      </c>
      <c r="B34" s="71" t="s">
        <v>61</v>
      </c>
      <c r="C34" s="69" t="s">
        <v>28</v>
      </c>
      <c r="D34" s="69"/>
      <c r="E34" s="69"/>
      <c r="F34" s="70" t="s">
        <v>64</v>
      </c>
      <c r="G34" s="69" t="s">
        <v>35</v>
      </c>
      <c r="H34" s="69">
        <v>70</v>
      </c>
      <c r="I34" s="69">
        <v>4</v>
      </c>
      <c r="J34" s="69">
        <v>36</v>
      </c>
      <c r="K34" s="69">
        <v>3</v>
      </c>
      <c r="L34" s="69">
        <v>90</v>
      </c>
      <c r="M34" s="69">
        <v>5</v>
      </c>
      <c r="N34" s="69">
        <v>2</v>
      </c>
      <c r="O34" s="69">
        <f>SUM(H34,J34,L34, N34)</f>
        <v>198</v>
      </c>
      <c r="P34" s="69">
        <f>SUM(I34,K34,M34)</f>
        <v>12</v>
      </c>
      <c r="Q34" s="69" t="s">
        <v>104</v>
      </c>
      <c r="R34" s="69"/>
      <c r="S34" s="69"/>
      <c r="T34" s="69"/>
      <c r="U34" s="69"/>
      <c r="V34" s="69"/>
      <c r="W34" s="69"/>
    </row>
    <row r="35" spans="1:23" s="64" customFormat="1" ht="15" customHeight="1" x14ac:dyDescent="0.25">
      <c r="A35" s="68">
        <f>ROW()-ROW($A$3)</f>
        <v>32</v>
      </c>
      <c r="B35" s="69" t="s">
        <v>62</v>
      </c>
      <c r="C35" s="69"/>
      <c r="D35" s="69" t="s">
        <v>29</v>
      </c>
      <c r="E35" s="69"/>
      <c r="F35" s="70" t="s">
        <v>64</v>
      </c>
      <c r="G35" s="69" t="s">
        <v>33</v>
      </c>
      <c r="H35" s="69">
        <v>65</v>
      </c>
      <c r="I35" s="69">
        <v>4</v>
      </c>
      <c r="J35" s="69">
        <v>63</v>
      </c>
      <c r="K35" s="69">
        <v>4</v>
      </c>
      <c r="L35" s="69">
        <v>70</v>
      </c>
      <c r="M35" s="69">
        <v>4</v>
      </c>
      <c r="N35" s="69"/>
      <c r="O35" s="69">
        <f>SUM(H35,J35,L35, N35)</f>
        <v>198</v>
      </c>
      <c r="P35" s="69">
        <f>SUM(I35,K35,M35)</f>
        <v>12</v>
      </c>
      <c r="Q35" s="69" t="s">
        <v>104</v>
      </c>
      <c r="R35" s="69"/>
      <c r="S35" s="69"/>
      <c r="T35" s="69"/>
      <c r="U35" s="69"/>
      <c r="V35" s="69"/>
      <c r="W35" s="69"/>
    </row>
    <row r="36" spans="1:23" s="25" customFormat="1" ht="15" customHeight="1" x14ac:dyDescent="0.25">
      <c r="A36" s="26">
        <f>ROW()-ROW($A$3)</f>
        <v>33</v>
      </c>
      <c r="B36" s="27" t="s">
        <v>56</v>
      </c>
      <c r="C36" s="27" t="s">
        <v>28</v>
      </c>
      <c r="D36" s="27" t="s">
        <v>29</v>
      </c>
      <c r="E36" s="27"/>
      <c r="F36" s="28" t="s">
        <v>59</v>
      </c>
      <c r="G36" s="27" t="s">
        <v>35</v>
      </c>
      <c r="H36" s="27">
        <v>70</v>
      </c>
      <c r="I36" s="27">
        <v>4</v>
      </c>
      <c r="J36" s="27">
        <v>45</v>
      </c>
      <c r="K36" s="27">
        <v>3</v>
      </c>
      <c r="L36" s="27">
        <v>78</v>
      </c>
      <c r="M36" s="27">
        <v>4</v>
      </c>
      <c r="N36" s="27"/>
      <c r="O36" s="27">
        <f>SUM(H36,J36,L36, N36)</f>
        <v>193</v>
      </c>
      <c r="P36" s="27">
        <f>SUM(I36,K36,M36)</f>
        <v>11</v>
      </c>
      <c r="Q36" s="27" t="s">
        <v>108</v>
      </c>
      <c r="R36" s="27"/>
      <c r="S36" s="27"/>
      <c r="T36" s="28" t="s">
        <v>105</v>
      </c>
      <c r="U36" s="28" t="s">
        <v>106</v>
      </c>
      <c r="V36" s="27"/>
      <c r="W36" s="27"/>
    </row>
    <row r="37" spans="1:23" s="25" customFormat="1" ht="15" customHeight="1" x14ac:dyDescent="0.25">
      <c r="A37" s="26">
        <f>ROW()-ROW($A$3)</f>
        <v>34</v>
      </c>
      <c r="B37" s="27" t="s">
        <v>83</v>
      </c>
      <c r="C37" s="27"/>
      <c r="D37" s="27"/>
      <c r="E37" s="27" t="s">
        <v>30</v>
      </c>
      <c r="F37" s="28" t="s">
        <v>84</v>
      </c>
      <c r="G37" s="27" t="s">
        <v>35</v>
      </c>
      <c r="H37" s="27">
        <v>65</v>
      </c>
      <c r="I37" s="27">
        <v>4</v>
      </c>
      <c r="J37" s="27">
        <v>62</v>
      </c>
      <c r="K37" s="27">
        <v>4</v>
      </c>
      <c r="L37" s="27">
        <v>65</v>
      </c>
      <c r="M37" s="27">
        <v>4</v>
      </c>
      <c r="N37" s="27"/>
      <c r="O37" s="27">
        <f>SUM(H37,J37,L37, N37)</f>
        <v>192</v>
      </c>
      <c r="P37" s="27">
        <f>SUM(I37,K37,M37)</f>
        <v>12</v>
      </c>
      <c r="Q37" s="27" t="s">
        <v>108</v>
      </c>
      <c r="R37" s="27"/>
      <c r="S37" s="27"/>
      <c r="T37" s="28" t="s">
        <v>107</v>
      </c>
      <c r="U37" s="28" t="s">
        <v>106</v>
      </c>
      <c r="V37" s="27"/>
      <c r="W37" s="27"/>
    </row>
    <row r="38" spans="1:23" s="37" customFormat="1" ht="15" customHeight="1" x14ac:dyDescent="0.25">
      <c r="A38" s="51">
        <f>ROW()-ROW($A$3)</f>
        <v>35</v>
      </c>
      <c r="B38" s="52" t="s">
        <v>88</v>
      </c>
      <c r="C38" s="37" t="s">
        <v>102</v>
      </c>
      <c r="F38" s="53" t="s">
        <v>89</v>
      </c>
      <c r="G38" s="37" t="s">
        <v>35</v>
      </c>
      <c r="H38" s="37">
        <v>65</v>
      </c>
      <c r="I38" s="37">
        <v>4</v>
      </c>
      <c r="J38" s="37">
        <v>63</v>
      </c>
      <c r="K38" s="37">
        <v>4</v>
      </c>
      <c r="L38" s="37">
        <v>62</v>
      </c>
      <c r="M38" s="37">
        <v>4</v>
      </c>
      <c r="O38" s="37">
        <f>SUM(H38,J38,L38, N38)</f>
        <v>190</v>
      </c>
      <c r="P38" s="37">
        <f>SUM(I38,K38,M38)</f>
        <v>12</v>
      </c>
      <c r="Q38" s="37" t="s">
        <v>108</v>
      </c>
      <c r="S38" s="54" t="s">
        <v>73</v>
      </c>
      <c r="T38" s="53" t="s">
        <v>105</v>
      </c>
      <c r="U38" s="53" t="s">
        <v>106</v>
      </c>
    </row>
    <row r="39" spans="1:23" s="64" customFormat="1" ht="14.25" customHeight="1" x14ac:dyDescent="0.25">
      <c r="A39" s="74">
        <f>ROW()-ROW($A$3)</f>
        <v>36</v>
      </c>
      <c r="B39" s="64" t="s">
        <v>65</v>
      </c>
      <c r="C39" s="64" t="s">
        <v>28</v>
      </c>
      <c r="F39" s="75" t="s">
        <v>72</v>
      </c>
      <c r="G39" s="64" t="s">
        <v>35</v>
      </c>
      <c r="H39" s="64">
        <v>61</v>
      </c>
      <c r="I39" s="64">
        <v>4</v>
      </c>
      <c r="J39" s="64">
        <v>40</v>
      </c>
      <c r="K39" s="64">
        <v>3</v>
      </c>
      <c r="L39" s="64">
        <v>79</v>
      </c>
      <c r="M39" s="64">
        <v>4</v>
      </c>
      <c r="N39" s="64">
        <v>4</v>
      </c>
      <c r="O39" s="64">
        <f>SUM(H39,J39,L39, N39)</f>
        <v>184</v>
      </c>
      <c r="P39" s="64">
        <f>SUM(I39,K39,M39)</f>
        <v>11</v>
      </c>
      <c r="Q39" s="64" t="s">
        <v>104</v>
      </c>
    </row>
    <row r="40" spans="1:23" s="64" customFormat="1" ht="15" customHeight="1" x14ac:dyDescent="0.25">
      <c r="A40" s="68">
        <f t="shared" ref="A36:A67" si="3">ROW()-ROW($A$3)</f>
        <v>37</v>
      </c>
      <c r="B40" s="69" t="s">
        <v>86</v>
      </c>
      <c r="C40" s="69"/>
      <c r="D40" s="69"/>
      <c r="E40" s="69" t="s">
        <v>30</v>
      </c>
      <c r="F40" s="70" t="s">
        <v>87</v>
      </c>
      <c r="G40" s="69" t="s">
        <v>35</v>
      </c>
      <c r="H40" s="69">
        <v>75</v>
      </c>
      <c r="I40" s="69">
        <v>4</v>
      </c>
      <c r="J40" s="69">
        <v>60</v>
      </c>
      <c r="K40" s="69">
        <v>4</v>
      </c>
      <c r="L40" s="69"/>
      <c r="M40" s="69"/>
      <c r="N40" s="69"/>
      <c r="O40" s="69">
        <f t="shared" ref="O40:O67" si="4">SUM(H40,J40,L40, N40)</f>
        <v>135</v>
      </c>
      <c r="P40" s="69">
        <f t="shared" ref="P36:P67" si="5">SUM(I40,K40,M40)</f>
        <v>8</v>
      </c>
      <c r="Q40" s="69" t="s">
        <v>104</v>
      </c>
      <c r="R40" s="69"/>
      <c r="S40" s="69"/>
      <c r="T40" s="69"/>
      <c r="U40" s="69"/>
      <c r="V40" s="69"/>
      <c r="W40" s="69"/>
    </row>
    <row r="41" spans="1:23" s="64" customFormat="1" ht="15" customHeight="1" x14ac:dyDescent="0.25">
      <c r="A41" s="68">
        <f t="shared" si="3"/>
        <v>38</v>
      </c>
      <c r="B41" s="69" t="s">
        <v>38</v>
      </c>
      <c r="C41" s="69" t="s">
        <v>28</v>
      </c>
      <c r="D41" s="69"/>
      <c r="E41" s="69"/>
      <c r="F41" s="70" t="s">
        <v>39</v>
      </c>
      <c r="G41" s="69" t="s">
        <v>35</v>
      </c>
      <c r="H41" s="69"/>
      <c r="I41" s="69"/>
      <c r="J41" s="69">
        <v>46</v>
      </c>
      <c r="K41" s="69">
        <v>3</v>
      </c>
      <c r="L41" s="69">
        <v>75</v>
      </c>
      <c r="M41" s="69">
        <v>4</v>
      </c>
      <c r="N41" s="69"/>
      <c r="O41" s="69">
        <f t="shared" si="4"/>
        <v>121</v>
      </c>
      <c r="P41" s="69">
        <f t="shared" si="5"/>
        <v>7</v>
      </c>
      <c r="Q41" s="69" t="s">
        <v>104</v>
      </c>
      <c r="R41" s="69"/>
      <c r="S41" s="69"/>
      <c r="T41" s="69"/>
      <c r="U41" s="69"/>
      <c r="V41" s="69"/>
      <c r="W41" s="69"/>
    </row>
    <row r="42" spans="1:23" ht="15" customHeight="1" x14ac:dyDescent="0.25">
      <c r="A42" s="1">
        <f t="shared" si="3"/>
        <v>39</v>
      </c>
      <c r="O42">
        <f t="shared" si="4"/>
        <v>0</v>
      </c>
      <c r="P42">
        <f t="shared" si="5"/>
        <v>0</v>
      </c>
    </row>
    <row r="43" spans="1:23" ht="15" customHeight="1" x14ac:dyDescent="0.25">
      <c r="A43" s="1">
        <f t="shared" si="3"/>
        <v>40</v>
      </c>
      <c r="O43">
        <f t="shared" si="4"/>
        <v>0</v>
      </c>
      <c r="P43">
        <f t="shared" si="5"/>
        <v>0</v>
      </c>
    </row>
    <row r="44" spans="1:23" ht="15" customHeight="1" x14ac:dyDescent="0.25">
      <c r="A44" s="1">
        <f t="shared" si="3"/>
        <v>41</v>
      </c>
      <c r="O44">
        <f t="shared" si="4"/>
        <v>0</v>
      </c>
      <c r="P44">
        <f t="shared" si="5"/>
        <v>0</v>
      </c>
    </row>
    <row r="45" spans="1:23" ht="15" customHeight="1" x14ac:dyDescent="0.25">
      <c r="A45" s="1">
        <f t="shared" si="3"/>
        <v>42</v>
      </c>
      <c r="O45">
        <f t="shared" si="4"/>
        <v>0</v>
      </c>
      <c r="P45">
        <f t="shared" si="5"/>
        <v>0</v>
      </c>
    </row>
    <row r="46" spans="1:23" ht="15" customHeight="1" x14ac:dyDescent="0.25">
      <c r="A46" s="1">
        <f t="shared" si="3"/>
        <v>43</v>
      </c>
      <c r="O46">
        <f t="shared" si="4"/>
        <v>0</v>
      </c>
      <c r="P46">
        <f t="shared" si="5"/>
        <v>0</v>
      </c>
    </row>
    <row r="47" spans="1:23" ht="15" customHeight="1" x14ac:dyDescent="0.25">
      <c r="A47" s="1">
        <f t="shared" si="3"/>
        <v>44</v>
      </c>
      <c r="O47">
        <f t="shared" si="4"/>
        <v>0</v>
      </c>
      <c r="P47">
        <f t="shared" si="5"/>
        <v>0</v>
      </c>
    </row>
    <row r="48" spans="1:23" ht="15" customHeight="1" x14ac:dyDescent="0.25">
      <c r="A48" s="1">
        <f t="shared" si="3"/>
        <v>45</v>
      </c>
      <c r="O48">
        <f t="shared" si="4"/>
        <v>0</v>
      </c>
      <c r="P48">
        <f t="shared" si="5"/>
        <v>0</v>
      </c>
    </row>
    <row r="49" spans="1:16" ht="15" customHeight="1" x14ac:dyDescent="0.25">
      <c r="A49" s="1">
        <f t="shared" si="3"/>
        <v>46</v>
      </c>
      <c r="O49">
        <f t="shared" si="4"/>
        <v>0</v>
      </c>
      <c r="P49">
        <f t="shared" si="5"/>
        <v>0</v>
      </c>
    </row>
    <row r="50" spans="1:16" ht="15" customHeight="1" x14ac:dyDescent="0.25">
      <c r="A50" s="1">
        <f t="shared" si="3"/>
        <v>47</v>
      </c>
      <c r="O50">
        <f t="shared" si="4"/>
        <v>0</v>
      </c>
      <c r="P50">
        <f t="shared" si="5"/>
        <v>0</v>
      </c>
    </row>
    <row r="51" spans="1:16" ht="15" customHeight="1" x14ac:dyDescent="0.25">
      <c r="A51" s="1">
        <f t="shared" si="3"/>
        <v>48</v>
      </c>
      <c r="O51">
        <f t="shared" si="4"/>
        <v>0</v>
      </c>
      <c r="P51">
        <f t="shared" si="5"/>
        <v>0</v>
      </c>
    </row>
    <row r="52" spans="1:16" ht="15" customHeight="1" x14ac:dyDescent="0.25">
      <c r="A52" s="1">
        <f t="shared" si="3"/>
        <v>49</v>
      </c>
      <c r="O52">
        <f t="shared" si="4"/>
        <v>0</v>
      </c>
      <c r="P52">
        <f t="shared" si="5"/>
        <v>0</v>
      </c>
    </row>
    <row r="53" spans="1:16" ht="15" customHeight="1" x14ac:dyDescent="0.25">
      <c r="A53" s="1">
        <f t="shared" si="3"/>
        <v>50</v>
      </c>
      <c r="O53">
        <f t="shared" si="4"/>
        <v>0</v>
      </c>
      <c r="P53">
        <f t="shared" si="5"/>
        <v>0</v>
      </c>
    </row>
    <row r="54" spans="1:16" ht="15" customHeight="1" x14ac:dyDescent="0.25">
      <c r="A54" s="1">
        <f t="shared" si="3"/>
        <v>51</v>
      </c>
      <c r="O54">
        <f t="shared" si="4"/>
        <v>0</v>
      </c>
      <c r="P54">
        <f t="shared" si="5"/>
        <v>0</v>
      </c>
    </row>
    <row r="55" spans="1:16" ht="15" customHeight="1" x14ac:dyDescent="0.25">
      <c r="A55" s="1">
        <f t="shared" si="3"/>
        <v>52</v>
      </c>
      <c r="O55">
        <f t="shared" si="4"/>
        <v>0</v>
      </c>
      <c r="P55">
        <f t="shared" si="5"/>
        <v>0</v>
      </c>
    </row>
    <row r="56" spans="1:16" ht="15" customHeight="1" x14ac:dyDescent="0.25">
      <c r="A56" s="1">
        <f t="shared" si="3"/>
        <v>53</v>
      </c>
      <c r="O56">
        <f t="shared" si="4"/>
        <v>0</v>
      </c>
      <c r="P56">
        <f t="shared" si="5"/>
        <v>0</v>
      </c>
    </row>
    <row r="57" spans="1:16" ht="15" customHeight="1" x14ac:dyDescent="0.25">
      <c r="A57" s="1">
        <f t="shared" si="3"/>
        <v>54</v>
      </c>
      <c r="O57">
        <f t="shared" si="4"/>
        <v>0</v>
      </c>
      <c r="P57">
        <f t="shared" si="5"/>
        <v>0</v>
      </c>
    </row>
    <row r="58" spans="1:16" ht="15" customHeight="1" x14ac:dyDescent="0.25">
      <c r="A58" s="1">
        <f t="shared" si="3"/>
        <v>55</v>
      </c>
      <c r="O58">
        <f t="shared" si="4"/>
        <v>0</v>
      </c>
      <c r="P58">
        <f t="shared" si="5"/>
        <v>0</v>
      </c>
    </row>
    <row r="59" spans="1:16" ht="15" customHeight="1" x14ac:dyDescent="0.25">
      <c r="A59" s="1">
        <f t="shared" si="3"/>
        <v>56</v>
      </c>
      <c r="O59">
        <f t="shared" si="4"/>
        <v>0</v>
      </c>
      <c r="P59">
        <f t="shared" si="5"/>
        <v>0</v>
      </c>
    </row>
    <row r="60" spans="1:16" ht="15" customHeight="1" x14ac:dyDescent="0.25">
      <c r="A60" s="1">
        <f t="shared" si="3"/>
        <v>57</v>
      </c>
      <c r="O60">
        <f t="shared" si="4"/>
        <v>0</v>
      </c>
      <c r="P60">
        <f t="shared" si="5"/>
        <v>0</v>
      </c>
    </row>
    <row r="61" spans="1:16" ht="15" customHeight="1" x14ac:dyDescent="0.25">
      <c r="A61" s="1">
        <f t="shared" si="3"/>
        <v>58</v>
      </c>
      <c r="O61">
        <f t="shared" si="4"/>
        <v>0</v>
      </c>
      <c r="P61">
        <f t="shared" si="5"/>
        <v>0</v>
      </c>
    </row>
    <row r="62" spans="1:16" ht="15" customHeight="1" x14ac:dyDescent="0.25">
      <c r="A62" s="1">
        <f t="shared" si="3"/>
        <v>59</v>
      </c>
      <c r="O62">
        <f t="shared" si="4"/>
        <v>0</v>
      </c>
      <c r="P62">
        <f t="shared" si="5"/>
        <v>0</v>
      </c>
    </row>
    <row r="63" spans="1:16" ht="15" customHeight="1" x14ac:dyDescent="0.25">
      <c r="A63" s="1">
        <f t="shared" si="3"/>
        <v>60</v>
      </c>
      <c r="O63">
        <f t="shared" si="4"/>
        <v>0</v>
      </c>
      <c r="P63">
        <f t="shared" si="5"/>
        <v>0</v>
      </c>
    </row>
    <row r="64" spans="1:16" ht="15" customHeight="1" x14ac:dyDescent="0.25">
      <c r="A64" s="1">
        <f t="shared" si="3"/>
        <v>61</v>
      </c>
      <c r="O64">
        <f t="shared" si="4"/>
        <v>0</v>
      </c>
      <c r="P64">
        <f t="shared" si="5"/>
        <v>0</v>
      </c>
    </row>
    <row r="65" spans="1:16" ht="15" customHeight="1" x14ac:dyDescent="0.25">
      <c r="A65" s="1">
        <f t="shared" si="3"/>
        <v>62</v>
      </c>
      <c r="O65">
        <f t="shared" si="4"/>
        <v>0</v>
      </c>
      <c r="P65">
        <f t="shared" si="5"/>
        <v>0</v>
      </c>
    </row>
    <row r="66" spans="1:16" ht="15" customHeight="1" x14ac:dyDescent="0.25">
      <c r="A66" s="1">
        <f t="shared" si="3"/>
        <v>63</v>
      </c>
      <c r="O66">
        <f t="shared" si="4"/>
        <v>0</v>
      </c>
      <c r="P66">
        <f t="shared" si="5"/>
        <v>0</v>
      </c>
    </row>
    <row r="67" spans="1:16" ht="15" customHeight="1" x14ac:dyDescent="0.25">
      <c r="A67" s="1">
        <f t="shared" si="3"/>
        <v>64</v>
      </c>
      <c r="O67">
        <f t="shared" si="4"/>
        <v>0</v>
      </c>
      <c r="P67">
        <f t="shared" si="5"/>
        <v>0</v>
      </c>
    </row>
    <row r="68" spans="1:16" ht="15" customHeight="1" x14ac:dyDescent="0.25">
      <c r="A68" s="1">
        <f t="shared" ref="A68:A99" si="6">ROW()-ROW($A$3)</f>
        <v>65</v>
      </c>
      <c r="O68">
        <f t="shared" ref="O68:O99" si="7">SUM(H68,J68,L68, N68)</f>
        <v>0</v>
      </c>
      <c r="P68">
        <f t="shared" ref="P68:P99" si="8">SUM(I68,K68,M68)</f>
        <v>0</v>
      </c>
    </row>
    <row r="69" spans="1:16" ht="15" customHeight="1" x14ac:dyDescent="0.25">
      <c r="A69" s="1">
        <f t="shared" si="6"/>
        <v>66</v>
      </c>
      <c r="O69">
        <f t="shared" si="7"/>
        <v>0</v>
      </c>
      <c r="P69">
        <f t="shared" si="8"/>
        <v>0</v>
      </c>
    </row>
    <row r="70" spans="1:16" ht="15" customHeight="1" x14ac:dyDescent="0.25">
      <c r="A70" s="1">
        <f t="shared" si="6"/>
        <v>67</v>
      </c>
      <c r="O70">
        <f t="shared" si="7"/>
        <v>0</v>
      </c>
      <c r="P70">
        <f t="shared" si="8"/>
        <v>0</v>
      </c>
    </row>
    <row r="71" spans="1:16" ht="15" customHeight="1" x14ac:dyDescent="0.25">
      <c r="A71" s="1">
        <f t="shared" si="6"/>
        <v>68</v>
      </c>
      <c r="O71">
        <f t="shared" si="7"/>
        <v>0</v>
      </c>
      <c r="P71">
        <f t="shared" si="8"/>
        <v>0</v>
      </c>
    </row>
    <row r="72" spans="1:16" ht="15" customHeight="1" x14ac:dyDescent="0.25">
      <c r="A72" s="1">
        <f t="shared" si="6"/>
        <v>69</v>
      </c>
      <c r="O72">
        <f t="shared" si="7"/>
        <v>0</v>
      </c>
      <c r="P72">
        <f t="shared" si="8"/>
        <v>0</v>
      </c>
    </row>
    <row r="73" spans="1:16" ht="15" customHeight="1" x14ac:dyDescent="0.25">
      <c r="A73" s="1">
        <f t="shared" si="6"/>
        <v>70</v>
      </c>
      <c r="O73">
        <f t="shared" si="7"/>
        <v>0</v>
      </c>
      <c r="P73">
        <f t="shared" si="8"/>
        <v>0</v>
      </c>
    </row>
    <row r="74" spans="1:16" ht="15" customHeight="1" x14ac:dyDescent="0.25">
      <c r="A74" s="1">
        <f t="shared" si="6"/>
        <v>71</v>
      </c>
      <c r="O74">
        <f t="shared" si="7"/>
        <v>0</v>
      </c>
      <c r="P74">
        <f t="shared" si="8"/>
        <v>0</v>
      </c>
    </row>
    <row r="75" spans="1:16" ht="15" customHeight="1" x14ac:dyDescent="0.25">
      <c r="A75" s="1">
        <f t="shared" si="6"/>
        <v>72</v>
      </c>
      <c r="O75">
        <f t="shared" si="7"/>
        <v>0</v>
      </c>
      <c r="P75">
        <f t="shared" si="8"/>
        <v>0</v>
      </c>
    </row>
    <row r="76" spans="1:16" ht="15" customHeight="1" x14ac:dyDescent="0.25">
      <c r="A76" s="1">
        <f t="shared" si="6"/>
        <v>73</v>
      </c>
      <c r="O76">
        <f t="shared" si="7"/>
        <v>0</v>
      </c>
      <c r="P76">
        <f t="shared" si="8"/>
        <v>0</v>
      </c>
    </row>
    <row r="77" spans="1:16" ht="15" customHeight="1" x14ac:dyDescent="0.25">
      <c r="A77" s="1">
        <f t="shared" si="6"/>
        <v>74</v>
      </c>
      <c r="O77">
        <f t="shared" si="7"/>
        <v>0</v>
      </c>
      <c r="P77">
        <f t="shared" si="8"/>
        <v>0</v>
      </c>
    </row>
    <row r="78" spans="1:16" ht="15" customHeight="1" x14ac:dyDescent="0.25">
      <c r="A78" s="1">
        <f t="shared" si="6"/>
        <v>75</v>
      </c>
      <c r="O78">
        <f t="shared" si="7"/>
        <v>0</v>
      </c>
      <c r="P78">
        <f t="shared" si="8"/>
        <v>0</v>
      </c>
    </row>
    <row r="79" spans="1:16" ht="15" customHeight="1" x14ac:dyDescent="0.25">
      <c r="A79" s="1">
        <f t="shared" si="6"/>
        <v>76</v>
      </c>
      <c r="O79">
        <f t="shared" si="7"/>
        <v>0</v>
      </c>
      <c r="P79">
        <f t="shared" si="8"/>
        <v>0</v>
      </c>
    </row>
    <row r="80" spans="1:16" ht="15" customHeight="1" x14ac:dyDescent="0.25">
      <c r="A80" s="1">
        <f t="shared" si="6"/>
        <v>77</v>
      </c>
      <c r="O80">
        <f t="shared" si="7"/>
        <v>0</v>
      </c>
      <c r="P80">
        <f t="shared" si="8"/>
        <v>0</v>
      </c>
    </row>
    <row r="81" spans="1:16" ht="15" customHeight="1" x14ac:dyDescent="0.25">
      <c r="A81" s="1">
        <f t="shared" si="6"/>
        <v>78</v>
      </c>
      <c r="O81">
        <f t="shared" si="7"/>
        <v>0</v>
      </c>
      <c r="P81">
        <f t="shared" si="8"/>
        <v>0</v>
      </c>
    </row>
    <row r="82" spans="1:16" ht="15" customHeight="1" x14ac:dyDescent="0.25">
      <c r="A82" s="1">
        <f t="shared" si="6"/>
        <v>79</v>
      </c>
      <c r="O82">
        <f t="shared" si="7"/>
        <v>0</v>
      </c>
      <c r="P82">
        <f t="shared" si="8"/>
        <v>0</v>
      </c>
    </row>
    <row r="83" spans="1:16" ht="15" customHeight="1" x14ac:dyDescent="0.25">
      <c r="A83" s="1">
        <f t="shared" si="6"/>
        <v>80</v>
      </c>
      <c r="O83">
        <f t="shared" si="7"/>
        <v>0</v>
      </c>
      <c r="P83">
        <f t="shared" si="8"/>
        <v>0</v>
      </c>
    </row>
    <row r="84" spans="1:16" ht="15" customHeight="1" x14ac:dyDescent="0.25">
      <c r="A84" s="1">
        <f t="shared" si="6"/>
        <v>81</v>
      </c>
      <c r="O84">
        <f t="shared" si="7"/>
        <v>0</v>
      </c>
      <c r="P84">
        <f t="shared" si="8"/>
        <v>0</v>
      </c>
    </row>
    <row r="85" spans="1:16" ht="15" customHeight="1" x14ac:dyDescent="0.25">
      <c r="A85" s="1">
        <f t="shared" si="6"/>
        <v>82</v>
      </c>
      <c r="O85">
        <f t="shared" si="7"/>
        <v>0</v>
      </c>
      <c r="P85">
        <f t="shared" si="8"/>
        <v>0</v>
      </c>
    </row>
    <row r="86" spans="1:16" ht="15" customHeight="1" x14ac:dyDescent="0.25">
      <c r="A86" s="1">
        <f t="shared" si="6"/>
        <v>83</v>
      </c>
      <c r="O86">
        <f t="shared" si="7"/>
        <v>0</v>
      </c>
      <c r="P86">
        <f t="shared" si="8"/>
        <v>0</v>
      </c>
    </row>
    <row r="87" spans="1:16" ht="15" customHeight="1" x14ac:dyDescent="0.25">
      <c r="A87" s="1">
        <f t="shared" si="6"/>
        <v>84</v>
      </c>
      <c r="O87">
        <f t="shared" si="7"/>
        <v>0</v>
      </c>
      <c r="P87">
        <f t="shared" si="8"/>
        <v>0</v>
      </c>
    </row>
    <row r="88" spans="1:16" ht="15" customHeight="1" x14ac:dyDescent="0.25">
      <c r="A88" s="1">
        <f t="shared" si="6"/>
        <v>85</v>
      </c>
      <c r="O88">
        <f t="shared" si="7"/>
        <v>0</v>
      </c>
      <c r="P88">
        <f t="shared" si="8"/>
        <v>0</v>
      </c>
    </row>
    <row r="89" spans="1:16" ht="15" customHeight="1" x14ac:dyDescent="0.25">
      <c r="A89" s="1">
        <f t="shared" si="6"/>
        <v>86</v>
      </c>
      <c r="O89">
        <f t="shared" si="7"/>
        <v>0</v>
      </c>
      <c r="P89">
        <f t="shared" si="8"/>
        <v>0</v>
      </c>
    </row>
    <row r="90" spans="1:16" ht="15" customHeight="1" x14ac:dyDescent="0.25">
      <c r="A90" s="1">
        <f t="shared" si="6"/>
        <v>87</v>
      </c>
      <c r="O90">
        <f t="shared" si="7"/>
        <v>0</v>
      </c>
      <c r="P90">
        <f t="shared" si="8"/>
        <v>0</v>
      </c>
    </row>
    <row r="91" spans="1:16" ht="15" customHeight="1" x14ac:dyDescent="0.25">
      <c r="A91" s="1">
        <f t="shared" si="6"/>
        <v>88</v>
      </c>
      <c r="O91">
        <f t="shared" si="7"/>
        <v>0</v>
      </c>
      <c r="P91">
        <f t="shared" si="8"/>
        <v>0</v>
      </c>
    </row>
    <row r="92" spans="1:16" ht="15" customHeight="1" x14ac:dyDescent="0.25">
      <c r="A92" s="1">
        <f t="shared" si="6"/>
        <v>89</v>
      </c>
      <c r="O92">
        <f t="shared" si="7"/>
        <v>0</v>
      </c>
      <c r="P92">
        <f t="shared" si="8"/>
        <v>0</v>
      </c>
    </row>
    <row r="93" spans="1:16" ht="15" customHeight="1" x14ac:dyDescent="0.25">
      <c r="A93" s="1">
        <f t="shared" si="6"/>
        <v>90</v>
      </c>
      <c r="O93">
        <f t="shared" si="7"/>
        <v>0</v>
      </c>
      <c r="P93">
        <f t="shared" si="8"/>
        <v>0</v>
      </c>
    </row>
    <row r="94" spans="1:16" ht="15" customHeight="1" x14ac:dyDescent="0.25">
      <c r="A94" s="1">
        <f t="shared" si="6"/>
        <v>91</v>
      </c>
      <c r="O94">
        <f t="shared" si="7"/>
        <v>0</v>
      </c>
      <c r="P94">
        <f t="shared" si="8"/>
        <v>0</v>
      </c>
    </row>
    <row r="95" spans="1:16" ht="15" customHeight="1" x14ac:dyDescent="0.25">
      <c r="A95" s="1">
        <f t="shared" si="6"/>
        <v>92</v>
      </c>
      <c r="O95">
        <f t="shared" si="7"/>
        <v>0</v>
      </c>
      <c r="P95">
        <f t="shared" si="8"/>
        <v>0</v>
      </c>
    </row>
    <row r="96" spans="1:16" ht="15" customHeight="1" x14ac:dyDescent="0.25">
      <c r="A96" s="1">
        <f t="shared" si="6"/>
        <v>93</v>
      </c>
      <c r="O96">
        <f t="shared" si="7"/>
        <v>0</v>
      </c>
      <c r="P96">
        <f t="shared" si="8"/>
        <v>0</v>
      </c>
    </row>
    <row r="97" spans="1:16" ht="15" customHeight="1" x14ac:dyDescent="0.25">
      <c r="A97" s="1">
        <f t="shared" si="6"/>
        <v>94</v>
      </c>
      <c r="O97">
        <f t="shared" si="7"/>
        <v>0</v>
      </c>
      <c r="P97">
        <f t="shared" si="8"/>
        <v>0</v>
      </c>
    </row>
    <row r="98" spans="1:16" ht="15" customHeight="1" x14ac:dyDescent="0.25">
      <c r="A98" s="1">
        <f t="shared" si="6"/>
        <v>95</v>
      </c>
      <c r="O98">
        <f t="shared" si="7"/>
        <v>0</v>
      </c>
      <c r="P98">
        <f t="shared" si="8"/>
        <v>0</v>
      </c>
    </row>
    <row r="99" spans="1:16" ht="15" customHeight="1" x14ac:dyDescent="0.25">
      <c r="A99" s="1">
        <f t="shared" si="6"/>
        <v>96</v>
      </c>
      <c r="O99">
        <f t="shared" si="7"/>
        <v>0</v>
      </c>
      <c r="P99">
        <f t="shared" si="8"/>
        <v>0</v>
      </c>
    </row>
    <row r="100" spans="1:16" ht="15" customHeight="1" x14ac:dyDescent="0.25">
      <c r="A100" s="1">
        <f t="shared" ref="A100:A131" si="9">ROW()-ROW($A$3)</f>
        <v>97</v>
      </c>
      <c r="O100">
        <f t="shared" ref="O100:O131" si="10">SUM(H100,J100,L100, N100)</f>
        <v>0</v>
      </c>
      <c r="P100">
        <f t="shared" ref="P100:P131" si="11">SUM(I100,K100,M100)</f>
        <v>0</v>
      </c>
    </row>
    <row r="101" spans="1:16" ht="15" customHeight="1" x14ac:dyDescent="0.25">
      <c r="A101" s="1">
        <f t="shared" si="9"/>
        <v>98</v>
      </c>
      <c r="O101">
        <f t="shared" si="10"/>
        <v>0</v>
      </c>
      <c r="P101">
        <f t="shared" si="11"/>
        <v>0</v>
      </c>
    </row>
    <row r="102" spans="1:16" ht="15" customHeight="1" x14ac:dyDescent="0.25">
      <c r="A102" s="1">
        <f t="shared" si="9"/>
        <v>99</v>
      </c>
      <c r="O102">
        <f t="shared" si="10"/>
        <v>0</v>
      </c>
      <c r="P102">
        <f t="shared" si="11"/>
        <v>0</v>
      </c>
    </row>
    <row r="103" spans="1:16" ht="15" customHeight="1" x14ac:dyDescent="0.25">
      <c r="A103" s="1">
        <f t="shared" si="9"/>
        <v>100</v>
      </c>
      <c r="O103">
        <f t="shared" si="10"/>
        <v>0</v>
      </c>
      <c r="P103">
        <f t="shared" si="11"/>
        <v>0</v>
      </c>
    </row>
    <row r="104" spans="1:16" ht="15" customHeight="1" x14ac:dyDescent="0.25">
      <c r="A104" s="1">
        <f t="shared" si="9"/>
        <v>101</v>
      </c>
      <c r="O104">
        <f t="shared" si="10"/>
        <v>0</v>
      </c>
      <c r="P104">
        <f t="shared" si="11"/>
        <v>0</v>
      </c>
    </row>
    <row r="105" spans="1:16" ht="15" customHeight="1" x14ac:dyDescent="0.25">
      <c r="A105" s="1">
        <f t="shared" si="9"/>
        <v>102</v>
      </c>
      <c r="O105">
        <f t="shared" si="10"/>
        <v>0</v>
      </c>
      <c r="P105">
        <f t="shared" si="11"/>
        <v>0</v>
      </c>
    </row>
    <row r="106" spans="1:16" ht="15" customHeight="1" x14ac:dyDescent="0.25">
      <c r="A106" s="1">
        <f t="shared" si="9"/>
        <v>103</v>
      </c>
      <c r="O106">
        <f t="shared" si="10"/>
        <v>0</v>
      </c>
      <c r="P106">
        <f t="shared" si="11"/>
        <v>0</v>
      </c>
    </row>
    <row r="107" spans="1:16" ht="15" customHeight="1" x14ac:dyDescent="0.25">
      <c r="A107" s="1">
        <f t="shared" si="9"/>
        <v>104</v>
      </c>
      <c r="O107">
        <f t="shared" si="10"/>
        <v>0</v>
      </c>
      <c r="P107">
        <f t="shared" si="11"/>
        <v>0</v>
      </c>
    </row>
    <row r="108" spans="1:16" ht="15" customHeight="1" x14ac:dyDescent="0.25">
      <c r="A108" s="1">
        <f t="shared" si="9"/>
        <v>105</v>
      </c>
      <c r="O108">
        <f t="shared" si="10"/>
        <v>0</v>
      </c>
      <c r="P108">
        <f t="shared" si="11"/>
        <v>0</v>
      </c>
    </row>
    <row r="109" spans="1:16" ht="15" customHeight="1" x14ac:dyDescent="0.25">
      <c r="A109" s="1">
        <f t="shared" si="9"/>
        <v>106</v>
      </c>
      <c r="O109">
        <f t="shared" si="10"/>
        <v>0</v>
      </c>
      <c r="P109">
        <f t="shared" si="11"/>
        <v>0</v>
      </c>
    </row>
    <row r="110" spans="1:16" ht="15" customHeight="1" x14ac:dyDescent="0.25">
      <c r="A110" s="1">
        <f t="shared" si="9"/>
        <v>107</v>
      </c>
      <c r="O110">
        <f t="shared" si="10"/>
        <v>0</v>
      </c>
      <c r="P110">
        <f t="shared" si="11"/>
        <v>0</v>
      </c>
    </row>
    <row r="111" spans="1:16" ht="15" customHeight="1" x14ac:dyDescent="0.25">
      <c r="A111" s="1">
        <f t="shared" si="9"/>
        <v>108</v>
      </c>
      <c r="O111">
        <f t="shared" si="10"/>
        <v>0</v>
      </c>
      <c r="P111">
        <f t="shared" si="11"/>
        <v>0</v>
      </c>
    </row>
    <row r="112" spans="1:16" ht="15" customHeight="1" x14ac:dyDescent="0.25">
      <c r="A112" s="1">
        <f t="shared" si="9"/>
        <v>109</v>
      </c>
      <c r="O112">
        <f t="shared" si="10"/>
        <v>0</v>
      </c>
      <c r="P112">
        <f t="shared" si="11"/>
        <v>0</v>
      </c>
    </row>
    <row r="113" spans="1:16" ht="15" customHeight="1" x14ac:dyDescent="0.25">
      <c r="A113" s="1">
        <f t="shared" si="9"/>
        <v>110</v>
      </c>
      <c r="O113">
        <f t="shared" si="10"/>
        <v>0</v>
      </c>
      <c r="P113">
        <f t="shared" si="11"/>
        <v>0</v>
      </c>
    </row>
    <row r="114" spans="1:16" ht="15" customHeight="1" x14ac:dyDescent="0.25">
      <c r="A114" s="1">
        <f t="shared" si="9"/>
        <v>111</v>
      </c>
      <c r="O114">
        <f t="shared" si="10"/>
        <v>0</v>
      </c>
      <c r="P114">
        <f t="shared" si="11"/>
        <v>0</v>
      </c>
    </row>
    <row r="115" spans="1:16" ht="15" customHeight="1" x14ac:dyDescent="0.25">
      <c r="A115" s="1">
        <f t="shared" si="9"/>
        <v>112</v>
      </c>
      <c r="O115">
        <f t="shared" si="10"/>
        <v>0</v>
      </c>
      <c r="P115">
        <f t="shared" si="11"/>
        <v>0</v>
      </c>
    </row>
    <row r="116" spans="1:16" ht="15" customHeight="1" x14ac:dyDescent="0.25">
      <c r="A116" s="1">
        <f t="shared" si="9"/>
        <v>113</v>
      </c>
      <c r="O116">
        <f t="shared" si="10"/>
        <v>0</v>
      </c>
      <c r="P116">
        <f t="shared" si="11"/>
        <v>0</v>
      </c>
    </row>
    <row r="117" spans="1:16" ht="15" customHeight="1" x14ac:dyDescent="0.25">
      <c r="A117" s="1">
        <f t="shared" si="9"/>
        <v>114</v>
      </c>
      <c r="O117">
        <f t="shared" si="10"/>
        <v>0</v>
      </c>
      <c r="P117">
        <f t="shared" si="11"/>
        <v>0</v>
      </c>
    </row>
    <row r="118" spans="1:16" ht="15" customHeight="1" x14ac:dyDescent="0.25">
      <c r="A118" s="1">
        <f t="shared" si="9"/>
        <v>115</v>
      </c>
      <c r="O118">
        <f t="shared" si="10"/>
        <v>0</v>
      </c>
      <c r="P118">
        <f t="shared" si="11"/>
        <v>0</v>
      </c>
    </row>
    <row r="119" spans="1:16" ht="15" customHeight="1" x14ac:dyDescent="0.25">
      <c r="A119" s="1">
        <f t="shared" si="9"/>
        <v>116</v>
      </c>
      <c r="O119">
        <f t="shared" si="10"/>
        <v>0</v>
      </c>
      <c r="P119">
        <f t="shared" si="11"/>
        <v>0</v>
      </c>
    </row>
    <row r="120" spans="1:16" ht="15" customHeight="1" x14ac:dyDescent="0.25">
      <c r="A120" s="1">
        <f t="shared" si="9"/>
        <v>117</v>
      </c>
      <c r="O120">
        <f t="shared" si="10"/>
        <v>0</v>
      </c>
      <c r="P120">
        <f t="shared" si="11"/>
        <v>0</v>
      </c>
    </row>
    <row r="121" spans="1:16" ht="15" customHeight="1" x14ac:dyDescent="0.25">
      <c r="A121" s="1">
        <f t="shared" si="9"/>
        <v>118</v>
      </c>
      <c r="O121">
        <f t="shared" si="10"/>
        <v>0</v>
      </c>
      <c r="P121">
        <f t="shared" si="11"/>
        <v>0</v>
      </c>
    </row>
    <row r="122" spans="1:16" ht="15" customHeight="1" x14ac:dyDescent="0.25">
      <c r="A122" s="1">
        <f t="shared" si="9"/>
        <v>119</v>
      </c>
      <c r="O122">
        <f t="shared" si="10"/>
        <v>0</v>
      </c>
      <c r="P122">
        <f t="shared" si="11"/>
        <v>0</v>
      </c>
    </row>
    <row r="123" spans="1:16" ht="15" customHeight="1" x14ac:dyDescent="0.25">
      <c r="A123" s="1">
        <f t="shared" si="9"/>
        <v>120</v>
      </c>
      <c r="O123">
        <f t="shared" si="10"/>
        <v>0</v>
      </c>
      <c r="P123">
        <f t="shared" si="11"/>
        <v>0</v>
      </c>
    </row>
    <row r="124" spans="1:16" ht="15" customHeight="1" x14ac:dyDescent="0.25">
      <c r="A124" s="1">
        <f t="shared" si="9"/>
        <v>121</v>
      </c>
      <c r="O124">
        <f t="shared" si="10"/>
        <v>0</v>
      </c>
      <c r="P124">
        <f t="shared" si="11"/>
        <v>0</v>
      </c>
    </row>
    <row r="125" spans="1:16" ht="15" customHeight="1" x14ac:dyDescent="0.25">
      <c r="A125" s="1">
        <f t="shared" si="9"/>
        <v>122</v>
      </c>
      <c r="O125">
        <f t="shared" si="10"/>
        <v>0</v>
      </c>
      <c r="P125">
        <f t="shared" si="11"/>
        <v>0</v>
      </c>
    </row>
    <row r="126" spans="1:16" ht="15" customHeight="1" x14ac:dyDescent="0.25">
      <c r="A126" s="1">
        <f t="shared" si="9"/>
        <v>123</v>
      </c>
      <c r="O126">
        <f t="shared" si="10"/>
        <v>0</v>
      </c>
      <c r="P126">
        <f t="shared" si="11"/>
        <v>0</v>
      </c>
    </row>
    <row r="127" spans="1:16" ht="15" customHeight="1" x14ac:dyDescent="0.25">
      <c r="A127" s="1">
        <f t="shared" si="9"/>
        <v>124</v>
      </c>
      <c r="O127">
        <f t="shared" si="10"/>
        <v>0</v>
      </c>
      <c r="P127">
        <f t="shared" si="11"/>
        <v>0</v>
      </c>
    </row>
    <row r="128" spans="1:16" ht="15" customHeight="1" x14ac:dyDescent="0.25">
      <c r="A128" s="1">
        <f t="shared" si="9"/>
        <v>125</v>
      </c>
      <c r="O128">
        <f t="shared" si="10"/>
        <v>0</v>
      </c>
      <c r="P128">
        <f t="shared" si="11"/>
        <v>0</v>
      </c>
    </row>
    <row r="129" spans="1:48" ht="15" customHeight="1" x14ac:dyDescent="0.25">
      <c r="A129" s="1">
        <f t="shared" si="9"/>
        <v>126</v>
      </c>
      <c r="O129">
        <f t="shared" si="10"/>
        <v>0</v>
      </c>
      <c r="P129">
        <f t="shared" si="11"/>
        <v>0</v>
      </c>
    </row>
    <row r="130" spans="1:48" ht="15" customHeight="1" x14ac:dyDescent="0.25">
      <c r="A130" s="1">
        <f t="shared" si="9"/>
        <v>127</v>
      </c>
      <c r="O130">
        <f t="shared" si="10"/>
        <v>0</v>
      </c>
      <c r="P130">
        <f t="shared" si="11"/>
        <v>0</v>
      </c>
    </row>
    <row r="131" spans="1:48" ht="15" customHeight="1" x14ac:dyDescent="0.25">
      <c r="A131" s="1">
        <f t="shared" si="9"/>
        <v>128</v>
      </c>
      <c r="O131">
        <f t="shared" si="10"/>
        <v>0</v>
      </c>
      <c r="P131">
        <f t="shared" si="11"/>
        <v>0</v>
      </c>
    </row>
    <row r="132" spans="1:48" ht="15" customHeight="1" x14ac:dyDescent="0.25">
      <c r="A132" s="1">
        <f t="shared" ref="A132:A141" si="12">ROW()-ROW($A$3)</f>
        <v>129</v>
      </c>
      <c r="O132">
        <f t="shared" ref="O132:O141" si="13">SUM(H132,J132,L132, N132)</f>
        <v>0</v>
      </c>
      <c r="P132">
        <f t="shared" ref="P132:P141" si="14">SUM(I132,K132,M132)</f>
        <v>0</v>
      </c>
    </row>
    <row r="133" spans="1:48" ht="15" customHeight="1" x14ac:dyDescent="0.25">
      <c r="A133" s="1">
        <f t="shared" si="12"/>
        <v>130</v>
      </c>
      <c r="O133">
        <f t="shared" si="13"/>
        <v>0</v>
      </c>
      <c r="P133">
        <f t="shared" si="14"/>
        <v>0</v>
      </c>
    </row>
    <row r="134" spans="1:48" ht="15" customHeight="1" x14ac:dyDescent="0.25">
      <c r="A134" s="1">
        <f t="shared" si="12"/>
        <v>131</v>
      </c>
      <c r="O134">
        <f t="shared" si="13"/>
        <v>0</v>
      </c>
      <c r="P134">
        <f t="shared" si="14"/>
        <v>0</v>
      </c>
    </row>
    <row r="135" spans="1:48" ht="15" customHeight="1" x14ac:dyDescent="0.25">
      <c r="A135" s="1">
        <f t="shared" si="12"/>
        <v>132</v>
      </c>
      <c r="O135">
        <f t="shared" si="13"/>
        <v>0</v>
      </c>
      <c r="P135">
        <f t="shared" si="14"/>
        <v>0</v>
      </c>
    </row>
    <row r="136" spans="1:48" ht="15" customHeight="1" x14ac:dyDescent="0.25">
      <c r="A136" s="1">
        <f t="shared" si="12"/>
        <v>133</v>
      </c>
      <c r="O136">
        <f t="shared" si="13"/>
        <v>0</v>
      </c>
      <c r="P136">
        <f t="shared" si="14"/>
        <v>0</v>
      </c>
    </row>
    <row r="137" spans="1:48" ht="15" customHeight="1" x14ac:dyDescent="0.25">
      <c r="A137" s="1">
        <f t="shared" si="12"/>
        <v>134</v>
      </c>
      <c r="O137">
        <f t="shared" si="13"/>
        <v>0</v>
      </c>
      <c r="P137">
        <f t="shared" si="14"/>
        <v>0</v>
      </c>
    </row>
    <row r="138" spans="1:48" ht="15" customHeight="1" x14ac:dyDescent="0.25">
      <c r="A138" s="1">
        <f t="shared" si="12"/>
        <v>135</v>
      </c>
      <c r="O138">
        <f t="shared" si="13"/>
        <v>0</v>
      </c>
      <c r="P138">
        <f t="shared" si="14"/>
        <v>0</v>
      </c>
    </row>
    <row r="139" spans="1:48" ht="15" customHeight="1" x14ac:dyDescent="0.25">
      <c r="A139" s="1">
        <f t="shared" si="12"/>
        <v>136</v>
      </c>
      <c r="O139">
        <f t="shared" si="13"/>
        <v>0</v>
      </c>
      <c r="P139">
        <f t="shared" si="14"/>
        <v>0</v>
      </c>
    </row>
    <row r="140" spans="1:48" ht="15" customHeight="1" x14ac:dyDescent="0.25">
      <c r="A140" s="1">
        <f t="shared" si="12"/>
        <v>137</v>
      </c>
      <c r="O140">
        <f t="shared" si="13"/>
        <v>0</v>
      </c>
      <c r="P140">
        <f t="shared" si="14"/>
        <v>0</v>
      </c>
    </row>
    <row r="141" spans="1:48" ht="15" customHeight="1" x14ac:dyDescent="0.25">
      <c r="A141" s="1">
        <f t="shared" si="12"/>
        <v>138</v>
      </c>
      <c r="O141">
        <f t="shared" si="13"/>
        <v>0</v>
      </c>
      <c r="P141">
        <f t="shared" si="14"/>
        <v>0</v>
      </c>
    </row>
    <row r="142" spans="1:48" x14ac:dyDescent="0.25">
      <c r="A142" s="39" t="s">
        <v>18</v>
      </c>
      <c r="B142" s="40">
        <f>SUBTOTAL(103,Таблица57[ФИО])</f>
        <v>38</v>
      </c>
      <c r="C142" s="40">
        <f>SUBTOTAL(103,Таблица57[1])</f>
        <v>27</v>
      </c>
      <c r="D142" s="40">
        <f>SUBTOTAL(103,Таблица57[2])</f>
        <v>15</v>
      </c>
      <c r="E142" s="40">
        <f>SUBTOTAL(103,Таблица57[3])</f>
        <v>16</v>
      </c>
      <c r="F142" s="40">
        <f>SUBTOTAL(103,Таблица57[Специальность])</f>
        <v>38</v>
      </c>
      <c r="G142" s="40">
        <f>SUBTOTAL(103,Таблица57[Сдаваемый язык])</f>
        <v>38</v>
      </c>
      <c r="H142" s="40">
        <f>SUBTOTAL(103,Таблица57[100 бал.])</f>
        <v>37</v>
      </c>
      <c r="I142" s="40">
        <f>SUBTOTAL(103,Таблица57[5 бал.])</f>
        <v>37</v>
      </c>
      <c r="J142" s="40">
        <f>SUBTOTAL(103,Таблица57[Сдаваемый язык])</f>
        <v>38</v>
      </c>
      <c r="K142" s="40">
        <f>SUBTOTAL(103,Таблица57[100 бал.])</f>
        <v>37</v>
      </c>
      <c r="L142" s="40">
        <f>SUBTOTAL(103,Таблица57[5 бал.])</f>
        <v>37</v>
      </c>
      <c r="M142" s="40">
        <f>SUBTOTAL(103,Таблица57[100 бал.2])</f>
        <v>38</v>
      </c>
      <c r="N142" s="40"/>
      <c r="O142" s="40">
        <f>SUBTOTAL(103,Таблица57[100 бал.])</f>
        <v>37</v>
      </c>
      <c r="P142" s="40">
        <f>SUBTOTAL(103,Таблица57[5 бал.])</f>
        <v>37</v>
      </c>
      <c r="Q142" s="40">
        <f>SUBTOTAL(103,Таблица57[Сдаваемый язык])</f>
        <v>38</v>
      </c>
      <c r="R142" s="40"/>
      <c r="S142" s="40"/>
      <c r="T142" s="40"/>
      <c r="U142" s="40">
        <f>SUBTOTAL(103,Таблица57[Согласие на зачисление])</f>
        <v>28</v>
      </c>
      <c r="V142" s="40"/>
      <c r="W142" s="40">
        <f>SUBTOTAL(103,Таблица57[оповещен])</f>
        <v>0</v>
      </c>
    </row>
    <row r="143" spans="1:48" s="7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</sheetData>
  <mergeCells count="17">
    <mergeCell ref="A1:A2"/>
    <mergeCell ref="H1:P1"/>
    <mergeCell ref="R1:R2"/>
    <mergeCell ref="Q1:Q2"/>
    <mergeCell ref="G1:G2"/>
    <mergeCell ref="F1:F2"/>
    <mergeCell ref="C1:E2"/>
    <mergeCell ref="H2:I2"/>
    <mergeCell ref="J2:K2"/>
    <mergeCell ref="L2:M2"/>
    <mergeCell ref="O2:P2"/>
    <mergeCell ref="V1:V2"/>
    <mergeCell ref="W1:W2"/>
    <mergeCell ref="B1:B2"/>
    <mergeCell ref="S1:S2"/>
    <mergeCell ref="T1:T2"/>
    <mergeCell ref="U1:U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zoomScale="80" zoomScaleNormal="80" workbookViewId="0">
      <selection activeCell="C29" sqref="C29"/>
    </sheetView>
  </sheetViews>
  <sheetFormatPr defaultRowHeight="15" x14ac:dyDescent="0.25"/>
  <cols>
    <col min="1" max="1" width="8.140625" customWidth="1"/>
    <col min="2" max="2" width="53.85546875" customWidth="1"/>
    <col min="3" max="3" width="14.85546875" customWidth="1"/>
    <col min="4" max="5" width="14" customWidth="1"/>
    <col min="6" max="6" width="20.140625" customWidth="1"/>
    <col min="7" max="7" width="15.42578125" customWidth="1"/>
    <col min="8" max="9" width="12.85546875" customWidth="1"/>
    <col min="10" max="17" width="14" customWidth="1"/>
    <col min="18" max="18" width="18.140625" customWidth="1"/>
    <col min="19" max="19" width="15.85546875" customWidth="1"/>
    <col min="20" max="20" width="14" customWidth="1"/>
  </cols>
  <sheetData>
    <row r="1" spans="1:27" s="2" customFormat="1" ht="17.25" x14ac:dyDescent="0.25">
      <c r="A1" s="56"/>
      <c r="B1" s="56"/>
      <c r="C1" s="56" t="s">
        <v>31</v>
      </c>
      <c r="D1" s="56"/>
      <c r="E1" s="56"/>
      <c r="F1" s="56"/>
      <c r="G1" s="56"/>
      <c r="H1" s="56" t="s">
        <v>0</v>
      </c>
      <c r="I1" s="56"/>
      <c r="J1" s="56"/>
      <c r="K1" s="56"/>
      <c r="L1" s="56"/>
      <c r="M1" s="56"/>
      <c r="N1" s="56"/>
      <c r="O1" s="56"/>
      <c r="P1" s="56"/>
      <c r="Q1" s="57"/>
      <c r="R1" s="55"/>
      <c r="S1" s="8"/>
      <c r="T1" s="8"/>
      <c r="U1" s="8"/>
      <c r="V1" s="8"/>
      <c r="W1" s="8"/>
      <c r="X1" s="8"/>
      <c r="Y1" s="8"/>
    </row>
    <row r="2" spans="1:27" s="2" customFormat="1" ht="17.25" x14ac:dyDescent="0.25">
      <c r="A2" s="56"/>
      <c r="B2" s="56"/>
      <c r="C2" s="56"/>
      <c r="D2" s="56"/>
      <c r="E2" s="56"/>
      <c r="F2" s="56"/>
      <c r="G2" s="56"/>
      <c r="H2" s="56" t="s">
        <v>5</v>
      </c>
      <c r="I2" s="56"/>
      <c r="J2" s="56" t="s">
        <v>6</v>
      </c>
      <c r="K2" s="56"/>
      <c r="L2" s="56" t="s">
        <v>7</v>
      </c>
      <c r="M2" s="56"/>
      <c r="N2" s="56" t="s">
        <v>8</v>
      </c>
      <c r="O2" s="56"/>
      <c r="P2" s="56"/>
      <c r="Q2" s="58"/>
      <c r="R2" s="55"/>
      <c r="S2" s="8"/>
      <c r="T2" s="8"/>
      <c r="U2" s="8"/>
      <c r="V2" s="8"/>
      <c r="W2" s="8"/>
      <c r="X2" s="8"/>
      <c r="Y2" s="8"/>
    </row>
    <row r="3" spans="1:27" s="6" customFormat="1" ht="34.5" x14ac:dyDescent="0.25">
      <c r="A3" s="9" t="s">
        <v>1</v>
      </c>
      <c r="B3" s="9" t="s">
        <v>2</v>
      </c>
      <c r="C3" s="10" t="s">
        <v>19</v>
      </c>
      <c r="D3" s="10" t="s">
        <v>20</v>
      </c>
      <c r="E3" s="10" t="s">
        <v>21</v>
      </c>
      <c r="F3" s="9" t="s">
        <v>3</v>
      </c>
      <c r="G3" s="9" t="s">
        <v>4</v>
      </c>
      <c r="H3" s="10" t="s">
        <v>16</v>
      </c>
      <c r="I3" s="10" t="s">
        <v>17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9" t="s">
        <v>9</v>
      </c>
      <c r="Q3" s="11" t="s">
        <v>12</v>
      </c>
      <c r="R3" s="11" t="s">
        <v>13</v>
      </c>
      <c r="S3" s="11" t="s">
        <v>14</v>
      </c>
      <c r="T3" s="11" t="s">
        <v>15</v>
      </c>
      <c r="U3" s="12"/>
      <c r="V3" s="12"/>
      <c r="W3" s="12"/>
      <c r="X3" s="12"/>
      <c r="Y3" s="12"/>
      <c r="Z3" s="12"/>
      <c r="AA3" s="12"/>
    </row>
    <row r="4" spans="1:27" s="42" customFormat="1" ht="15" customHeight="1" x14ac:dyDescent="0.25">
      <c r="A4" s="41">
        <f t="shared" ref="A4:A35" si="0">ROW()-ROW($A$3)</f>
        <v>1</v>
      </c>
      <c r="B4" s="42" t="s">
        <v>90</v>
      </c>
      <c r="D4" s="42" t="s">
        <v>29</v>
      </c>
      <c r="F4" s="43" t="s">
        <v>95</v>
      </c>
      <c r="G4" s="42" t="s">
        <v>35</v>
      </c>
      <c r="H4" s="42">
        <v>95</v>
      </c>
      <c r="I4" s="42">
        <v>5</v>
      </c>
      <c r="J4" s="42">
        <v>85</v>
      </c>
      <c r="K4" s="42">
        <v>5</v>
      </c>
      <c r="L4" s="42">
        <v>100</v>
      </c>
      <c r="M4" s="42">
        <v>5</v>
      </c>
      <c r="N4" s="42">
        <f t="shared" ref="N4:N35" si="1">SUM(H4,J4,L4)</f>
        <v>280</v>
      </c>
      <c r="O4" s="42">
        <f t="shared" ref="O4:O35" si="2">SUM(I4,K4,M4)</f>
        <v>15</v>
      </c>
      <c r="P4" s="42" t="s">
        <v>103</v>
      </c>
      <c r="Q4" s="43" t="s">
        <v>107</v>
      </c>
      <c r="R4" s="43" t="s">
        <v>106</v>
      </c>
    </row>
    <row r="5" spans="1:27" s="23" customFormat="1" x14ac:dyDescent="0.25">
      <c r="A5" s="22">
        <f t="shared" si="0"/>
        <v>2</v>
      </c>
      <c r="B5" s="23" t="s">
        <v>94</v>
      </c>
      <c r="D5" s="31" t="s">
        <v>29</v>
      </c>
      <c r="E5" s="31"/>
      <c r="F5" s="32" t="s">
        <v>96</v>
      </c>
      <c r="G5" s="31" t="s">
        <v>35</v>
      </c>
      <c r="H5" s="31">
        <v>80</v>
      </c>
      <c r="I5" s="31">
        <v>5</v>
      </c>
      <c r="J5" s="23">
        <v>90</v>
      </c>
      <c r="K5" s="23">
        <v>5</v>
      </c>
      <c r="L5" s="23">
        <v>100</v>
      </c>
      <c r="M5" s="23">
        <v>5</v>
      </c>
      <c r="N5" s="23">
        <f t="shared" si="1"/>
        <v>270</v>
      </c>
      <c r="O5" s="23">
        <f t="shared" si="2"/>
        <v>15</v>
      </c>
      <c r="P5" s="23" t="s">
        <v>103</v>
      </c>
    </row>
    <row r="6" spans="1:27" s="23" customFormat="1" x14ac:dyDescent="0.25">
      <c r="A6" s="22">
        <f t="shared" si="0"/>
        <v>3</v>
      </c>
      <c r="B6" s="33" t="s">
        <v>101</v>
      </c>
      <c r="D6" s="31" t="s">
        <v>29</v>
      </c>
      <c r="E6" s="31"/>
      <c r="F6" s="32" t="s">
        <v>95</v>
      </c>
      <c r="G6" s="31" t="s">
        <v>35</v>
      </c>
      <c r="H6" s="31">
        <v>85</v>
      </c>
      <c r="I6" s="31">
        <v>5</v>
      </c>
      <c r="J6" s="23">
        <v>90</v>
      </c>
      <c r="K6" s="23">
        <v>5</v>
      </c>
      <c r="L6" s="23">
        <v>85</v>
      </c>
      <c r="M6" s="23">
        <v>5</v>
      </c>
      <c r="N6" s="23">
        <f t="shared" si="1"/>
        <v>260</v>
      </c>
      <c r="O6" s="23">
        <f t="shared" si="2"/>
        <v>15</v>
      </c>
      <c r="P6" s="23" t="s">
        <v>103</v>
      </c>
    </row>
    <row r="7" spans="1:27" s="23" customFormat="1" x14ac:dyDescent="0.25">
      <c r="A7" s="22">
        <f t="shared" si="0"/>
        <v>4</v>
      </c>
      <c r="B7" s="23" t="s">
        <v>93</v>
      </c>
      <c r="D7" s="31" t="s">
        <v>29</v>
      </c>
      <c r="E7" s="31"/>
      <c r="F7" s="32" t="s">
        <v>96</v>
      </c>
      <c r="G7" s="31" t="s">
        <v>35</v>
      </c>
      <c r="H7" s="31">
        <v>90</v>
      </c>
      <c r="I7" s="31">
        <v>5</v>
      </c>
      <c r="J7" s="23">
        <v>95</v>
      </c>
      <c r="K7" s="23">
        <v>5</v>
      </c>
      <c r="L7" s="23">
        <v>62</v>
      </c>
      <c r="M7" s="23">
        <v>4</v>
      </c>
      <c r="N7" s="23">
        <f t="shared" si="1"/>
        <v>247</v>
      </c>
      <c r="O7" s="23">
        <f t="shared" si="2"/>
        <v>14</v>
      </c>
      <c r="P7" s="23" t="s">
        <v>103</v>
      </c>
    </row>
    <row r="8" spans="1:27" s="23" customFormat="1" x14ac:dyDescent="0.25">
      <c r="A8" s="22">
        <f t="shared" si="0"/>
        <v>5</v>
      </c>
      <c r="B8" s="23" t="s">
        <v>91</v>
      </c>
      <c r="D8" s="31" t="s">
        <v>29</v>
      </c>
      <c r="E8" s="31"/>
      <c r="F8" s="32" t="s">
        <v>96</v>
      </c>
      <c r="G8" s="31" t="s">
        <v>35</v>
      </c>
      <c r="H8" s="31">
        <v>75</v>
      </c>
      <c r="I8" s="31">
        <v>4</v>
      </c>
      <c r="J8" s="23">
        <v>75</v>
      </c>
      <c r="K8" s="23">
        <v>4</v>
      </c>
      <c r="L8" s="23">
        <v>95</v>
      </c>
      <c r="M8" s="23">
        <v>5</v>
      </c>
      <c r="N8" s="23">
        <f t="shared" si="1"/>
        <v>245</v>
      </c>
      <c r="O8" s="23">
        <f t="shared" si="2"/>
        <v>13</v>
      </c>
      <c r="P8" s="23" t="s">
        <v>103</v>
      </c>
    </row>
    <row r="9" spans="1:27" s="23" customFormat="1" x14ac:dyDescent="0.25">
      <c r="A9" s="22">
        <f t="shared" si="0"/>
        <v>6</v>
      </c>
      <c r="B9" s="23" t="s">
        <v>92</v>
      </c>
      <c r="D9" s="31" t="s">
        <v>29</v>
      </c>
      <c r="E9" s="31"/>
      <c r="F9" s="32" t="s">
        <v>96</v>
      </c>
      <c r="G9" s="31" t="s">
        <v>35</v>
      </c>
      <c r="H9" s="31">
        <v>60</v>
      </c>
      <c r="I9" s="31">
        <v>4</v>
      </c>
      <c r="J9" s="23">
        <v>65</v>
      </c>
      <c r="K9" s="23">
        <v>4</v>
      </c>
      <c r="L9" s="23">
        <v>62</v>
      </c>
      <c r="M9" s="23">
        <v>4</v>
      </c>
      <c r="N9" s="23">
        <f t="shared" si="1"/>
        <v>187</v>
      </c>
      <c r="O9" s="23">
        <f t="shared" si="2"/>
        <v>12</v>
      </c>
      <c r="P9" s="23" t="s">
        <v>103</v>
      </c>
    </row>
    <row r="10" spans="1:27" s="4" customFormat="1" x14ac:dyDescent="0.25">
      <c r="A10" s="3">
        <f t="shared" si="0"/>
        <v>7</v>
      </c>
      <c r="D10" s="5"/>
      <c r="E10" s="5"/>
      <c r="F10" s="13"/>
      <c r="H10" s="5"/>
      <c r="I10" s="5"/>
      <c r="N10" s="4">
        <f t="shared" si="1"/>
        <v>0</v>
      </c>
      <c r="O10" s="4">
        <f t="shared" si="2"/>
        <v>0</v>
      </c>
    </row>
    <row r="11" spans="1:27" s="4" customFormat="1" x14ac:dyDescent="0.25">
      <c r="A11" s="3">
        <f t="shared" si="0"/>
        <v>8</v>
      </c>
      <c r="D11" s="5"/>
      <c r="E11" s="5"/>
      <c r="F11" s="13"/>
      <c r="H11" s="5"/>
      <c r="I11" s="5"/>
      <c r="N11" s="4">
        <f t="shared" si="1"/>
        <v>0</v>
      </c>
      <c r="O11" s="4">
        <f t="shared" si="2"/>
        <v>0</v>
      </c>
    </row>
    <row r="12" spans="1:27" s="4" customFormat="1" x14ac:dyDescent="0.25">
      <c r="A12" s="3">
        <f t="shared" si="0"/>
        <v>9</v>
      </c>
      <c r="D12" s="5"/>
      <c r="E12" s="5"/>
      <c r="F12" s="13"/>
      <c r="H12" s="5"/>
      <c r="I12" s="5"/>
      <c r="N12" s="4">
        <f t="shared" si="1"/>
        <v>0</v>
      </c>
      <c r="O12" s="4">
        <f t="shared" si="2"/>
        <v>0</v>
      </c>
    </row>
    <row r="13" spans="1:27" s="4" customFormat="1" x14ac:dyDescent="0.25">
      <c r="A13" s="3">
        <f t="shared" si="0"/>
        <v>10</v>
      </c>
      <c r="D13" s="5"/>
      <c r="E13" s="5"/>
      <c r="F13" s="13"/>
      <c r="H13" s="5"/>
      <c r="I13" s="5"/>
      <c r="N13" s="4">
        <f t="shared" si="1"/>
        <v>0</v>
      </c>
      <c r="O13" s="4">
        <f t="shared" si="2"/>
        <v>0</v>
      </c>
    </row>
    <row r="14" spans="1:27" s="4" customFormat="1" x14ac:dyDescent="0.25">
      <c r="A14" s="3">
        <f t="shared" si="0"/>
        <v>11</v>
      </c>
      <c r="D14" s="5"/>
      <c r="E14" s="5"/>
      <c r="F14" s="13"/>
      <c r="H14" s="5"/>
      <c r="I14" s="5"/>
      <c r="N14" s="4">
        <f t="shared" si="1"/>
        <v>0</v>
      </c>
      <c r="O14" s="4">
        <f t="shared" si="2"/>
        <v>0</v>
      </c>
    </row>
    <row r="15" spans="1:27" s="4" customFormat="1" x14ac:dyDescent="0.25">
      <c r="A15" s="3">
        <f t="shared" si="0"/>
        <v>12</v>
      </c>
      <c r="D15" s="5"/>
      <c r="E15" s="5"/>
      <c r="F15" s="13"/>
      <c r="H15" s="5"/>
      <c r="I15" s="5"/>
      <c r="N15" s="4">
        <f t="shared" si="1"/>
        <v>0</v>
      </c>
      <c r="O15" s="4">
        <f t="shared" si="2"/>
        <v>0</v>
      </c>
    </row>
    <row r="16" spans="1:27" s="4" customFormat="1" x14ac:dyDescent="0.25">
      <c r="A16" s="3">
        <f t="shared" si="0"/>
        <v>13</v>
      </c>
      <c r="D16" s="5"/>
      <c r="E16" s="5"/>
      <c r="F16" s="13"/>
      <c r="H16" s="5"/>
      <c r="I16" s="5"/>
      <c r="N16" s="4">
        <f t="shared" si="1"/>
        <v>0</v>
      </c>
      <c r="O16" s="4">
        <f t="shared" si="2"/>
        <v>0</v>
      </c>
    </row>
    <row r="17" spans="1:15" s="4" customFormat="1" x14ac:dyDescent="0.25">
      <c r="A17" s="3">
        <f t="shared" si="0"/>
        <v>14</v>
      </c>
      <c r="D17" s="5"/>
      <c r="E17" s="5"/>
      <c r="F17" s="13"/>
      <c r="H17" s="5"/>
      <c r="I17" s="5"/>
      <c r="N17" s="4">
        <f t="shared" si="1"/>
        <v>0</v>
      </c>
      <c r="O17" s="4">
        <f t="shared" si="2"/>
        <v>0</v>
      </c>
    </row>
    <row r="18" spans="1:15" s="4" customFormat="1" x14ac:dyDescent="0.25">
      <c r="A18" s="3">
        <f t="shared" si="0"/>
        <v>15</v>
      </c>
      <c r="D18" s="5"/>
      <c r="E18" s="5"/>
      <c r="F18" s="13"/>
      <c r="H18" s="5"/>
      <c r="I18" s="5"/>
      <c r="N18" s="4">
        <f t="shared" si="1"/>
        <v>0</v>
      </c>
      <c r="O18" s="4">
        <f t="shared" si="2"/>
        <v>0</v>
      </c>
    </row>
    <row r="19" spans="1:15" s="4" customFormat="1" x14ac:dyDescent="0.25">
      <c r="A19" s="3">
        <f t="shared" si="0"/>
        <v>16</v>
      </c>
      <c r="D19" s="5"/>
      <c r="E19" s="5"/>
      <c r="F19" s="13"/>
      <c r="H19" s="5"/>
      <c r="I19" s="5"/>
      <c r="N19" s="4">
        <f t="shared" si="1"/>
        <v>0</v>
      </c>
      <c r="O19" s="4">
        <f t="shared" si="2"/>
        <v>0</v>
      </c>
    </row>
    <row r="20" spans="1:15" s="4" customFormat="1" x14ac:dyDescent="0.25">
      <c r="A20" s="3">
        <f t="shared" si="0"/>
        <v>17</v>
      </c>
      <c r="D20" s="5"/>
      <c r="E20" s="5"/>
      <c r="F20" s="13"/>
      <c r="H20" s="5"/>
      <c r="I20" s="5"/>
      <c r="N20" s="4">
        <f t="shared" si="1"/>
        <v>0</v>
      </c>
      <c r="O20" s="4">
        <f t="shared" si="2"/>
        <v>0</v>
      </c>
    </row>
    <row r="21" spans="1:15" s="4" customFormat="1" x14ac:dyDescent="0.25">
      <c r="A21" s="3">
        <f t="shared" si="0"/>
        <v>18</v>
      </c>
      <c r="D21" s="5"/>
      <c r="E21" s="5"/>
      <c r="F21" s="13"/>
      <c r="H21" s="5"/>
      <c r="I21" s="5"/>
      <c r="N21" s="4">
        <f t="shared" si="1"/>
        <v>0</v>
      </c>
      <c r="O21" s="4">
        <f t="shared" si="2"/>
        <v>0</v>
      </c>
    </row>
    <row r="22" spans="1:15" s="4" customFormat="1" x14ac:dyDescent="0.25">
      <c r="A22" s="3">
        <f t="shared" si="0"/>
        <v>19</v>
      </c>
      <c r="D22" s="5"/>
      <c r="E22" s="5"/>
      <c r="F22" s="13"/>
      <c r="H22" s="5"/>
      <c r="I22" s="5"/>
      <c r="N22" s="4">
        <f t="shared" si="1"/>
        <v>0</v>
      </c>
      <c r="O22" s="4">
        <f t="shared" si="2"/>
        <v>0</v>
      </c>
    </row>
    <row r="23" spans="1:15" s="4" customFormat="1" x14ac:dyDescent="0.25">
      <c r="A23" s="3">
        <f t="shared" si="0"/>
        <v>20</v>
      </c>
      <c r="D23" s="5"/>
      <c r="E23" s="5"/>
      <c r="F23" s="13"/>
      <c r="H23" s="5"/>
      <c r="I23" s="5"/>
      <c r="N23" s="4">
        <f t="shared" si="1"/>
        <v>0</v>
      </c>
      <c r="O23" s="4">
        <f t="shared" si="2"/>
        <v>0</v>
      </c>
    </row>
    <row r="24" spans="1:15" s="4" customFormat="1" x14ac:dyDescent="0.25">
      <c r="A24" s="3">
        <f t="shared" si="0"/>
        <v>21</v>
      </c>
      <c r="D24" s="5"/>
      <c r="E24" s="5"/>
      <c r="F24" s="13"/>
      <c r="H24" s="5"/>
      <c r="I24" s="5"/>
      <c r="N24" s="4">
        <f t="shared" si="1"/>
        <v>0</v>
      </c>
      <c r="O24" s="4">
        <f t="shared" si="2"/>
        <v>0</v>
      </c>
    </row>
    <row r="25" spans="1:15" s="4" customFormat="1" x14ac:dyDescent="0.25">
      <c r="A25" s="3">
        <f t="shared" si="0"/>
        <v>22</v>
      </c>
      <c r="D25" s="5"/>
      <c r="E25" s="5"/>
      <c r="F25" s="13"/>
      <c r="H25" s="5"/>
      <c r="I25" s="5"/>
      <c r="N25" s="4">
        <f t="shared" si="1"/>
        <v>0</v>
      </c>
      <c r="O25" s="4">
        <f t="shared" si="2"/>
        <v>0</v>
      </c>
    </row>
    <row r="26" spans="1:15" s="4" customFormat="1" x14ac:dyDescent="0.25">
      <c r="A26" s="3">
        <f t="shared" si="0"/>
        <v>23</v>
      </c>
      <c r="D26" s="5"/>
      <c r="E26" s="5"/>
      <c r="F26" s="13"/>
      <c r="H26" s="5"/>
      <c r="I26" s="5"/>
      <c r="N26" s="4">
        <f t="shared" si="1"/>
        <v>0</v>
      </c>
      <c r="O26" s="4">
        <f t="shared" si="2"/>
        <v>0</v>
      </c>
    </row>
    <row r="27" spans="1:15" s="4" customFormat="1" x14ac:dyDescent="0.25">
      <c r="A27" s="3">
        <f t="shared" si="0"/>
        <v>24</v>
      </c>
      <c r="D27" s="5"/>
      <c r="E27" s="5"/>
      <c r="F27" s="13"/>
      <c r="H27" s="5"/>
      <c r="I27" s="5"/>
      <c r="N27" s="4">
        <f t="shared" si="1"/>
        <v>0</v>
      </c>
      <c r="O27" s="4">
        <f t="shared" si="2"/>
        <v>0</v>
      </c>
    </row>
    <row r="28" spans="1:15" s="4" customFormat="1" x14ac:dyDescent="0.25">
      <c r="A28" s="3">
        <f t="shared" si="0"/>
        <v>25</v>
      </c>
      <c r="D28" s="5"/>
      <c r="E28" s="5"/>
      <c r="F28" s="13"/>
      <c r="H28" s="5"/>
      <c r="I28" s="5"/>
      <c r="N28" s="4">
        <f t="shared" si="1"/>
        <v>0</v>
      </c>
      <c r="O28" s="4">
        <f t="shared" si="2"/>
        <v>0</v>
      </c>
    </row>
    <row r="29" spans="1:15" s="4" customFormat="1" x14ac:dyDescent="0.25">
      <c r="A29" s="3">
        <f t="shared" si="0"/>
        <v>26</v>
      </c>
      <c r="D29" s="5"/>
      <c r="E29" s="5"/>
      <c r="F29" s="13"/>
      <c r="H29" s="5"/>
      <c r="I29" s="5"/>
      <c r="N29" s="4">
        <f t="shared" si="1"/>
        <v>0</v>
      </c>
      <c r="O29" s="4">
        <f t="shared" si="2"/>
        <v>0</v>
      </c>
    </row>
    <row r="30" spans="1:15" s="4" customFormat="1" x14ac:dyDescent="0.25">
      <c r="A30" s="3">
        <f t="shared" si="0"/>
        <v>27</v>
      </c>
      <c r="D30" s="5"/>
      <c r="E30" s="5"/>
      <c r="F30" s="13"/>
      <c r="H30" s="5"/>
      <c r="I30" s="5"/>
      <c r="N30" s="4">
        <f t="shared" si="1"/>
        <v>0</v>
      </c>
      <c r="O30" s="4">
        <f t="shared" si="2"/>
        <v>0</v>
      </c>
    </row>
    <row r="31" spans="1:15" s="4" customFormat="1" x14ac:dyDescent="0.25">
      <c r="A31" s="3">
        <f t="shared" si="0"/>
        <v>28</v>
      </c>
      <c r="D31" s="5"/>
      <c r="E31" s="5"/>
      <c r="F31" s="13"/>
      <c r="H31" s="5"/>
      <c r="I31" s="5"/>
      <c r="N31" s="4">
        <f t="shared" si="1"/>
        <v>0</v>
      </c>
      <c r="O31" s="4">
        <f t="shared" si="2"/>
        <v>0</v>
      </c>
    </row>
    <row r="32" spans="1:15" s="4" customFormat="1" x14ac:dyDescent="0.25">
      <c r="A32" s="3">
        <f t="shared" si="0"/>
        <v>29</v>
      </c>
      <c r="D32" s="5"/>
      <c r="E32" s="5"/>
      <c r="F32" s="13"/>
      <c r="H32" s="5"/>
      <c r="I32" s="5"/>
      <c r="N32" s="4">
        <f t="shared" si="1"/>
        <v>0</v>
      </c>
      <c r="O32" s="4">
        <f t="shared" si="2"/>
        <v>0</v>
      </c>
    </row>
    <row r="33" spans="1:20" s="4" customFormat="1" x14ac:dyDescent="0.25">
      <c r="A33" s="3">
        <f t="shared" si="0"/>
        <v>30</v>
      </c>
      <c r="D33" s="5"/>
      <c r="E33" s="5"/>
      <c r="F33" s="13"/>
      <c r="H33" s="5"/>
      <c r="I33" s="5"/>
      <c r="N33" s="4">
        <f t="shared" si="1"/>
        <v>0</v>
      </c>
      <c r="O33" s="4">
        <f t="shared" si="2"/>
        <v>0</v>
      </c>
    </row>
    <row r="34" spans="1:20" s="4" customFormat="1" x14ac:dyDescent="0.25">
      <c r="A34" s="3">
        <f t="shared" si="0"/>
        <v>31</v>
      </c>
      <c r="D34" s="5"/>
      <c r="E34" s="5"/>
      <c r="F34" s="13"/>
      <c r="H34" s="5"/>
      <c r="I34" s="5"/>
      <c r="N34" s="4">
        <f t="shared" si="1"/>
        <v>0</v>
      </c>
      <c r="O34" s="4">
        <f t="shared" si="2"/>
        <v>0</v>
      </c>
    </row>
    <row r="35" spans="1:20" s="4" customFormat="1" x14ac:dyDescent="0.25">
      <c r="A35" s="3">
        <f t="shared" si="0"/>
        <v>32</v>
      </c>
      <c r="D35" s="5"/>
      <c r="E35" s="5"/>
      <c r="F35" s="13"/>
      <c r="H35" s="5"/>
      <c r="I35" s="5"/>
      <c r="N35" s="4">
        <f t="shared" si="1"/>
        <v>0</v>
      </c>
      <c r="O35" s="4">
        <f t="shared" si="2"/>
        <v>0</v>
      </c>
    </row>
    <row r="36" spans="1:20" s="4" customFormat="1" x14ac:dyDescent="0.25">
      <c r="A36" s="3">
        <f t="shared" ref="A36:A67" si="3">ROW()-ROW($A$3)</f>
        <v>33</v>
      </c>
      <c r="D36" s="5"/>
      <c r="E36" s="5"/>
      <c r="F36" s="13"/>
      <c r="H36" s="5"/>
      <c r="I36" s="5"/>
      <c r="N36" s="4">
        <f t="shared" ref="N36:N67" si="4">SUM(H36,J36,L36)</f>
        <v>0</v>
      </c>
      <c r="O36" s="4">
        <f t="shared" ref="O36:O67" si="5">SUM(I36,K36,M36)</f>
        <v>0</v>
      </c>
    </row>
    <row r="37" spans="1:20" x14ac:dyDescent="0.25">
      <c r="A37" s="3">
        <f t="shared" si="3"/>
        <v>34</v>
      </c>
      <c r="B37" s="4"/>
      <c r="C37" s="4"/>
      <c r="D37" s="5"/>
      <c r="E37" s="5"/>
      <c r="F37" s="13"/>
      <c r="G37" s="4"/>
      <c r="H37" s="5"/>
      <c r="I37" s="5"/>
      <c r="J37" s="4"/>
      <c r="K37" s="4"/>
      <c r="L37" s="4"/>
      <c r="M37" s="4"/>
      <c r="N37" s="4">
        <f t="shared" si="4"/>
        <v>0</v>
      </c>
      <c r="O37" s="4">
        <f t="shared" si="5"/>
        <v>0</v>
      </c>
      <c r="P37" s="4"/>
      <c r="Q37" s="4"/>
      <c r="R37" s="4"/>
      <c r="S37" s="4"/>
      <c r="T37" s="4"/>
    </row>
    <row r="38" spans="1:20" x14ac:dyDescent="0.25">
      <c r="A38" s="1">
        <f t="shared" si="3"/>
        <v>35</v>
      </c>
      <c r="B38" s="4"/>
      <c r="C38" s="4"/>
      <c r="D38" s="5"/>
      <c r="E38" s="5"/>
      <c r="F38" s="13"/>
      <c r="G38" s="4"/>
      <c r="H38" s="5"/>
      <c r="I38" s="5"/>
      <c r="N38">
        <f t="shared" si="4"/>
        <v>0</v>
      </c>
      <c r="O38">
        <f t="shared" si="5"/>
        <v>0</v>
      </c>
    </row>
    <row r="39" spans="1:20" x14ac:dyDescent="0.25">
      <c r="A39" s="1">
        <f t="shared" si="3"/>
        <v>36</v>
      </c>
      <c r="B39" s="4"/>
      <c r="C39" s="4"/>
      <c r="D39" s="5"/>
      <c r="E39" s="5"/>
      <c r="F39" s="13"/>
      <c r="G39" s="4"/>
      <c r="H39" s="5"/>
      <c r="I39" s="5"/>
      <c r="N39">
        <f t="shared" si="4"/>
        <v>0</v>
      </c>
      <c r="O39">
        <f t="shared" si="5"/>
        <v>0</v>
      </c>
    </row>
    <row r="40" spans="1:20" x14ac:dyDescent="0.25">
      <c r="A40" s="1">
        <f t="shared" si="3"/>
        <v>37</v>
      </c>
      <c r="B40" s="4"/>
      <c r="C40" s="4"/>
      <c r="D40" s="5"/>
      <c r="E40" s="5"/>
      <c r="F40" s="13"/>
      <c r="G40" s="4"/>
      <c r="H40" s="5"/>
      <c r="I40" s="5"/>
      <c r="N40">
        <f t="shared" si="4"/>
        <v>0</v>
      </c>
      <c r="O40">
        <f t="shared" si="5"/>
        <v>0</v>
      </c>
    </row>
    <row r="41" spans="1:20" x14ac:dyDescent="0.25">
      <c r="A41" s="1">
        <f t="shared" si="3"/>
        <v>38</v>
      </c>
      <c r="B41" s="4"/>
      <c r="C41" s="4"/>
      <c r="D41" s="5"/>
      <c r="E41" s="5"/>
      <c r="F41" s="13"/>
      <c r="G41" s="4"/>
      <c r="H41" s="5"/>
      <c r="I41" s="5"/>
      <c r="N41">
        <f t="shared" si="4"/>
        <v>0</v>
      </c>
      <c r="O41">
        <f t="shared" si="5"/>
        <v>0</v>
      </c>
    </row>
    <row r="42" spans="1:20" x14ac:dyDescent="0.25">
      <c r="A42" s="1">
        <f t="shared" si="3"/>
        <v>39</v>
      </c>
      <c r="B42" s="4"/>
      <c r="C42" s="4"/>
      <c r="D42" s="5"/>
      <c r="E42" s="5"/>
      <c r="F42" s="13"/>
      <c r="G42" s="4"/>
      <c r="H42" s="5"/>
      <c r="I42" s="5"/>
      <c r="N42">
        <f t="shared" si="4"/>
        <v>0</v>
      </c>
      <c r="O42">
        <f t="shared" si="5"/>
        <v>0</v>
      </c>
    </row>
    <row r="43" spans="1:20" x14ac:dyDescent="0.25">
      <c r="A43" s="1">
        <f t="shared" si="3"/>
        <v>40</v>
      </c>
      <c r="B43" s="4"/>
      <c r="C43" s="4"/>
      <c r="D43" s="5"/>
      <c r="E43" s="5"/>
      <c r="F43" s="13"/>
      <c r="G43" s="4"/>
      <c r="H43" s="5"/>
      <c r="I43" s="5"/>
      <c r="N43">
        <f t="shared" si="4"/>
        <v>0</v>
      </c>
      <c r="O43">
        <f t="shared" si="5"/>
        <v>0</v>
      </c>
    </row>
    <row r="44" spans="1:20" x14ac:dyDescent="0.25">
      <c r="A44" s="1">
        <f t="shared" si="3"/>
        <v>41</v>
      </c>
      <c r="B44" s="4"/>
      <c r="C44" s="4"/>
      <c r="D44" s="5"/>
      <c r="E44" s="5"/>
      <c r="F44" s="13"/>
      <c r="G44" s="4"/>
      <c r="H44" s="5"/>
      <c r="I44" s="5"/>
      <c r="N44">
        <f t="shared" si="4"/>
        <v>0</v>
      </c>
      <c r="O44">
        <f t="shared" si="5"/>
        <v>0</v>
      </c>
    </row>
    <row r="45" spans="1:20" x14ac:dyDescent="0.25">
      <c r="A45" s="1">
        <f t="shared" si="3"/>
        <v>42</v>
      </c>
      <c r="B45" s="4"/>
      <c r="C45" s="4"/>
      <c r="D45" s="5"/>
      <c r="E45" s="5"/>
      <c r="F45" s="13"/>
      <c r="G45" s="4"/>
      <c r="H45" s="5"/>
      <c r="I45" s="5"/>
      <c r="N45">
        <f t="shared" si="4"/>
        <v>0</v>
      </c>
      <c r="O45">
        <f t="shared" si="5"/>
        <v>0</v>
      </c>
    </row>
    <row r="46" spans="1:20" x14ac:dyDescent="0.25">
      <c r="A46" s="1">
        <f t="shared" si="3"/>
        <v>43</v>
      </c>
      <c r="B46" s="4"/>
      <c r="C46" s="4"/>
      <c r="D46" s="5"/>
      <c r="E46" s="5"/>
      <c r="F46" s="13"/>
      <c r="G46" s="4"/>
      <c r="H46" s="5"/>
      <c r="I46" s="5"/>
      <c r="N46">
        <f t="shared" si="4"/>
        <v>0</v>
      </c>
      <c r="O46">
        <f t="shared" si="5"/>
        <v>0</v>
      </c>
    </row>
    <row r="47" spans="1:20" x14ac:dyDescent="0.25">
      <c r="A47" s="1">
        <f t="shared" si="3"/>
        <v>44</v>
      </c>
      <c r="B47" s="4"/>
      <c r="C47" s="4"/>
      <c r="D47" s="5"/>
      <c r="E47" s="5"/>
      <c r="F47" s="13"/>
      <c r="G47" s="4"/>
      <c r="H47" s="5"/>
      <c r="I47" s="5"/>
      <c r="N47">
        <f t="shared" si="4"/>
        <v>0</v>
      </c>
      <c r="O47">
        <f t="shared" si="5"/>
        <v>0</v>
      </c>
    </row>
    <row r="48" spans="1:20" x14ac:dyDescent="0.25">
      <c r="A48" s="1">
        <f t="shared" si="3"/>
        <v>45</v>
      </c>
      <c r="B48" s="4"/>
      <c r="C48" s="4"/>
      <c r="D48" s="5"/>
      <c r="E48" s="5"/>
      <c r="F48" s="13"/>
      <c r="G48" s="4"/>
      <c r="H48" s="5"/>
      <c r="I48" s="5"/>
      <c r="N48">
        <f t="shared" si="4"/>
        <v>0</v>
      </c>
      <c r="O48">
        <f t="shared" si="5"/>
        <v>0</v>
      </c>
    </row>
    <row r="49" spans="1:15" x14ac:dyDescent="0.25">
      <c r="A49" s="1">
        <f t="shared" si="3"/>
        <v>46</v>
      </c>
      <c r="B49" s="4"/>
      <c r="C49" s="4"/>
      <c r="D49" s="5"/>
      <c r="E49" s="5"/>
      <c r="F49" s="13"/>
      <c r="G49" s="4"/>
      <c r="H49" s="5"/>
      <c r="I49" s="5"/>
      <c r="N49">
        <f t="shared" si="4"/>
        <v>0</v>
      </c>
      <c r="O49">
        <f t="shared" si="5"/>
        <v>0</v>
      </c>
    </row>
    <row r="50" spans="1:15" x14ac:dyDescent="0.25">
      <c r="A50" s="1">
        <f t="shared" si="3"/>
        <v>47</v>
      </c>
      <c r="B50" s="4"/>
      <c r="C50" s="4"/>
      <c r="D50" s="5"/>
      <c r="E50" s="5"/>
      <c r="F50" s="13"/>
      <c r="G50" s="4"/>
      <c r="H50" s="5"/>
      <c r="I50" s="5"/>
      <c r="N50">
        <f t="shared" si="4"/>
        <v>0</v>
      </c>
      <c r="O50">
        <f t="shared" si="5"/>
        <v>0</v>
      </c>
    </row>
    <row r="51" spans="1:15" x14ac:dyDescent="0.25">
      <c r="A51" s="1">
        <f t="shared" si="3"/>
        <v>48</v>
      </c>
      <c r="B51" s="4"/>
      <c r="C51" s="4"/>
      <c r="D51" s="5"/>
      <c r="E51" s="5"/>
      <c r="F51" s="13"/>
      <c r="G51" s="4"/>
      <c r="H51" s="5"/>
      <c r="I51" s="5"/>
      <c r="N51">
        <f t="shared" si="4"/>
        <v>0</v>
      </c>
      <c r="O51">
        <f t="shared" si="5"/>
        <v>0</v>
      </c>
    </row>
    <row r="52" spans="1:15" x14ac:dyDescent="0.25">
      <c r="A52" s="1">
        <f t="shared" si="3"/>
        <v>49</v>
      </c>
      <c r="B52" s="4"/>
      <c r="C52" s="4"/>
      <c r="D52" s="5"/>
      <c r="E52" s="5"/>
      <c r="F52" s="13"/>
      <c r="G52" s="4"/>
      <c r="H52" s="5"/>
      <c r="I52" s="5"/>
      <c r="N52">
        <f t="shared" si="4"/>
        <v>0</v>
      </c>
      <c r="O52">
        <f t="shared" si="5"/>
        <v>0</v>
      </c>
    </row>
    <row r="53" spans="1:15" x14ac:dyDescent="0.25">
      <c r="A53" s="1">
        <f t="shared" si="3"/>
        <v>50</v>
      </c>
      <c r="B53" s="4"/>
      <c r="C53" s="4"/>
      <c r="D53" s="5"/>
      <c r="E53" s="5"/>
      <c r="F53" s="13"/>
      <c r="G53" s="4"/>
      <c r="H53" s="5"/>
      <c r="I53" s="5"/>
      <c r="N53">
        <f t="shared" si="4"/>
        <v>0</v>
      </c>
      <c r="O53">
        <f t="shared" si="5"/>
        <v>0</v>
      </c>
    </row>
    <row r="54" spans="1:15" x14ac:dyDescent="0.25">
      <c r="A54" s="1">
        <f t="shared" si="3"/>
        <v>51</v>
      </c>
      <c r="B54" s="4"/>
      <c r="C54" s="4"/>
      <c r="D54" s="5"/>
      <c r="E54" s="5"/>
      <c r="F54" s="13"/>
      <c r="G54" s="4"/>
      <c r="H54" s="5"/>
      <c r="I54" s="5"/>
      <c r="N54">
        <f t="shared" si="4"/>
        <v>0</v>
      </c>
      <c r="O54">
        <f t="shared" si="5"/>
        <v>0</v>
      </c>
    </row>
    <row r="55" spans="1:15" x14ac:dyDescent="0.25">
      <c r="A55" s="1">
        <f t="shared" si="3"/>
        <v>52</v>
      </c>
      <c r="B55" s="4"/>
      <c r="C55" s="4"/>
      <c r="D55" s="5"/>
      <c r="E55" s="5"/>
      <c r="F55" s="13"/>
      <c r="G55" s="4"/>
      <c r="H55" s="5"/>
      <c r="I55" s="5"/>
      <c r="N55">
        <f t="shared" si="4"/>
        <v>0</v>
      </c>
      <c r="O55">
        <f t="shared" si="5"/>
        <v>0</v>
      </c>
    </row>
    <row r="56" spans="1:15" x14ac:dyDescent="0.25">
      <c r="A56" s="1">
        <f t="shared" si="3"/>
        <v>53</v>
      </c>
      <c r="B56" s="4"/>
      <c r="C56" s="4"/>
      <c r="D56" s="5"/>
      <c r="E56" s="5"/>
      <c r="F56" s="13"/>
      <c r="G56" s="4"/>
      <c r="H56" s="5"/>
      <c r="I56" s="5"/>
      <c r="N56">
        <f t="shared" si="4"/>
        <v>0</v>
      </c>
      <c r="O56">
        <f t="shared" si="5"/>
        <v>0</v>
      </c>
    </row>
    <row r="57" spans="1:15" x14ac:dyDescent="0.25">
      <c r="A57" s="1">
        <f t="shared" si="3"/>
        <v>54</v>
      </c>
      <c r="B57" s="4"/>
      <c r="C57" s="4"/>
      <c r="D57" s="5"/>
      <c r="E57" s="5"/>
      <c r="F57" s="13"/>
      <c r="G57" s="4"/>
      <c r="H57" s="5"/>
      <c r="I57" s="5"/>
      <c r="N57">
        <f t="shared" si="4"/>
        <v>0</v>
      </c>
      <c r="O57">
        <f t="shared" si="5"/>
        <v>0</v>
      </c>
    </row>
    <row r="58" spans="1:15" x14ac:dyDescent="0.25">
      <c r="A58" s="1">
        <f t="shared" si="3"/>
        <v>55</v>
      </c>
      <c r="C58" s="4"/>
      <c r="D58" s="5"/>
      <c r="E58" s="5"/>
      <c r="F58" s="13"/>
      <c r="G58" s="4"/>
      <c r="H58" s="5"/>
      <c r="I58" s="5"/>
      <c r="N58">
        <f t="shared" si="4"/>
        <v>0</v>
      </c>
      <c r="O58">
        <f t="shared" si="5"/>
        <v>0</v>
      </c>
    </row>
    <row r="59" spans="1:15" x14ac:dyDescent="0.25">
      <c r="A59" s="1">
        <f t="shared" si="3"/>
        <v>56</v>
      </c>
      <c r="C59" s="4"/>
      <c r="D59" s="5"/>
      <c r="E59" s="5"/>
      <c r="F59" s="13"/>
      <c r="G59" s="4"/>
      <c r="H59" s="5"/>
      <c r="I59" s="5"/>
      <c r="N59">
        <f t="shared" si="4"/>
        <v>0</v>
      </c>
      <c r="O59">
        <f t="shared" si="5"/>
        <v>0</v>
      </c>
    </row>
    <row r="60" spans="1:15" x14ac:dyDescent="0.25">
      <c r="A60" s="1">
        <f t="shared" si="3"/>
        <v>57</v>
      </c>
      <c r="D60" s="5"/>
      <c r="E60" s="5"/>
      <c r="F60" s="13"/>
      <c r="H60" s="5"/>
      <c r="I60" s="5"/>
      <c r="N60">
        <f t="shared" si="4"/>
        <v>0</v>
      </c>
      <c r="O60">
        <f t="shared" si="5"/>
        <v>0</v>
      </c>
    </row>
    <row r="61" spans="1:15" x14ac:dyDescent="0.25">
      <c r="A61" s="1">
        <f t="shared" si="3"/>
        <v>58</v>
      </c>
      <c r="D61" s="5"/>
      <c r="E61" s="5"/>
      <c r="F61" s="13"/>
      <c r="H61" s="5"/>
      <c r="N61">
        <f t="shared" si="4"/>
        <v>0</v>
      </c>
      <c r="O61">
        <f t="shared" si="5"/>
        <v>0</v>
      </c>
    </row>
    <row r="62" spans="1:15" x14ac:dyDescent="0.25">
      <c r="A62" s="1">
        <f t="shared" si="3"/>
        <v>59</v>
      </c>
      <c r="D62" s="5"/>
      <c r="E62" s="5"/>
      <c r="F62" s="13"/>
      <c r="H62" s="5"/>
      <c r="N62">
        <f t="shared" si="4"/>
        <v>0</v>
      </c>
      <c r="O62">
        <f t="shared" si="5"/>
        <v>0</v>
      </c>
    </row>
    <row r="63" spans="1:15" x14ac:dyDescent="0.25">
      <c r="A63" s="1">
        <f t="shared" si="3"/>
        <v>60</v>
      </c>
      <c r="D63" s="5"/>
      <c r="E63" s="5"/>
      <c r="F63" s="13"/>
      <c r="H63" s="5"/>
      <c r="N63">
        <f t="shared" si="4"/>
        <v>0</v>
      </c>
      <c r="O63">
        <f t="shared" si="5"/>
        <v>0</v>
      </c>
    </row>
    <row r="64" spans="1:15" x14ac:dyDescent="0.25">
      <c r="A64" s="1">
        <f t="shared" si="3"/>
        <v>61</v>
      </c>
      <c r="D64" s="5"/>
      <c r="E64" s="5"/>
      <c r="F64" s="13"/>
      <c r="H64" s="5"/>
      <c r="N64">
        <f t="shared" si="4"/>
        <v>0</v>
      </c>
      <c r="O64">
        <f t="shared" si="5"/>
        <v>0</v>
      </c>
    </row>
    <row r="65" spans="1:15" x14ac:dyDescent="0.25">
      <c r="A65" s="1">
        <f t="shared" si="3"/>
        <v>62</v>
      </c>
      <c r="D65" s="5"/>
      <c r="E65" s="5"/>
      <c r="F65" s="13"/>
      <c r="H65" s="5"/>
      <c r="N65">
        <f t="shared" si="4"/>
        <v>0</v>
      </c>
      <c r="O65">
        <f t="shared" si="5"/>
        <v>0</v>
      </c>
    </row>
    <row r="66" spans="1:15" x14ac:dyDescent="0.25">
      <c r="A66" s="1">
        <f t="shared" si="3"/>
        <v>63</v>
      </c>
      <c r="D66" s="5"/>
      <c r="E66" s="5"/>
      <c r="F66" s="13"/>
      <c r="H66" s="5"/>
      <c r="N66">
        <f t="shared" si="4"/>
        <v>0</v>
      </c>
      <c r="O66">
        <f t="shared" si="5"/>
        <v>0</v>
      </c>
    </row>
    <row r="67" spans="1:15" x14ac:dyDescent="0.25">
      <c r="A67" s="1">
        <f t="shared" si="3"/>
        <v>64</v>
      </c>
      <c r="D67" s="5"/>
      <c r="E67" s="5"/>
      <c r="F67" s="13"/>
      <c r="H67" s="5"/>
      <c r="N67">
        <f t="shared" si="4"/>
        <v>0</v>
      </c>
      <c r="O67">
        <f t="shared" si="5"/>
        <v>0</v>
      </c>
    </row>
    <row r="68" spans="1:15" x14ac:dyDescent="0.25">
      <c r="A68" s="1">
        <f t="shared" ref="A68:A99" si="6">ROW()-ROW($A$3)</f>
        <v>65</v>
      </c>
      <c r="D68" s="5"/>
      <c r="E68" s="5"/>
      <c r="F68" s="13"/>
      <c r="H68" s="5"/>
      <c r="N68">
        <f t="shared" ref="N68:N99" si="7">SUM(H68,J68,L68)</f>
        <v>0</v>
      </c>
      <c r="O68">
        <f t="shared" ref="O68:O99" si="8">SUM(I68,K68,M68)</f>
        <v>0</v>
      </c>
    </row>
    <row r="69" spans="1:15" x14ac:dyDescent="0.25">
      <c r="A69" s="1">
        <f t="shared" si="6"/>
        <v>66</v>
      </c>
      <c r="D69" s="5"/>
      <c r="E69" s="5"/>
      <c r="F69" s="13"/>
      <c r="H69" s="5"/>
      <c r="N69">
        <f t="shared" si="7"/>
        <v>0</v>
      </c>
      <c r="O69">
        <f t="shared" si="8"/>
        <v>0</v>
      </c>
    </row>
    <row r="70" spans="1:15" x14ac:dyDescent="0.25">
      <c r="A70" s="1">
        <f t="shared" si="6"/>
        <v>67</v>
      </c>
      <c r="D70" s="5"/>
      <c r="E70" s="5"/>
      <c r="F70" s="13"/>
      <c r="H70" s="5"/>
      <c r="N70">
        <f t="shared" si="7"/>
        <v>0</v>
      </c>
      <c r="O70">
        <f t="shared" si="8"/>
        <v>0</v>
      </c>
    </row>
    <row r="71" spans="1:15" x14ac:dyDescent="0.25">
      <c r="A71" s="1">
        <f t="shared" si="6"/>
        <v>68</v>
      </c>
      <c r="D71" s="5"/>
      <c r="E71" s="5"/>
      <c r="F71" s="13"/>
      <c r="H71" s="5"/>
      <c r="N71">
        <f t="shared" si="7"/>
        <v>0</v>
      </c>
      <c r="O71">
        <f t="shared" si="8"/>
        <v>0</v>
      </c>
    </row>
    <row r="72" spans="1:15" x14ac:dyDescent="0.25">
      <c r="A72" s="1">
        <f t="shared" si="6"/>
        <v>69</v>
      </c>
      <c r="D72" s="5"/>
      <c r="E72" s="5"/>
      <c r="F72" s="13"/>
      <c r="H72" s="5"/>
      <c r="N72">
        <f t="shared" si="7"/>
        <v>0</v>
      </c>
      <c r="O72">
        <f t="shared" si="8"/>
        <v>0</v>
      </c>
    </row>
    <row r="73" spans="1:15" x14ac:dyDescent="0.25">
      <c r="A73" s="1">
        <f t="shared" si="6"/>
        <v>70</v>
      </c>
      <c r="D73" s="5"/>
      <c r="E73" s="5"/>
      <c r="F73" s="13"/>
      <c r="H73" s="5"/>
      <c r="N73">
        <f t="shared" si="7"/>
        <v>0</v>
      </c>
      <c r="O73">
        <f t="shared" si="8"/>
        <v>0</v>
      </c>
    </row>
    <row r="74" spans="1:15" x14ac:dyDescent="0.25">
      <c r="A74" s="1">
        <f t="shared" si="6"/>
        <v>71</v>
      </c>
      <c r="D74" s="5"/>
      <c r="F74" s="13"/>
      <c r="H74" s="5"/>
      <c r="N74">
        <f t="shared" si="7"/>
        <v>0</v>
      </c>
      <c r="O74">
        <f t="shared" si="8"/>
        <v>0</v>
      </c>
    </row>
    <row r="75" spans="1:15" x14ac:dyDescent="0.25">
      <c r="A75" s="1">
        <f t="shared" si="6"/>
        <v>72</v>
      </c>
      <c r="D75" s="5"/>
      <c r="F75" s="13"/>
      <c r="H75" s="5"/>
      <c r="N75">
        <f t="shared" si="7"/>
        <v>0</v>
      </c>
      <c r="O75">
        <f t="shared" si="8"/>
        <v>0</v>
      </c>
    </row>
    <row r="76" spans="1:15" x14ac:dyDescent="0.25">
      <c r="A76" s="1">
        <f t="shared" si="6"/>
        <v>73</v>
      </c>
      <c r="D76" s="5"/>
      <c r="F76" s="13"/>
      <c r="H76" s="5"/>
      <c r="N76">
        <f t="shared" si="7"/>
        <v>0</v>
      </c>
      <c r="O76">
        <f t="shared" si="8"/>
        <v>0</v>
      </c>
    </row>
    <row r="77" spans="1:15" x14ac:dyDescent="0.25">
      <c r="A77" s="1">
        <f t="shared" si="6"/>
        <v>74</v>
      </c>
      <c r="D77" s="5"/>
      <c r="F77" s="13"/>
      <c r="H77" s="5"/>
      <c r="N77">
        <f t="shared" si="7"/>
        <v>0</v>
      </c>
      <c r="O77">
        <f t="shared" si="8"/>
        <v>0</v>
      </c>
    </row>
    <row r="78" spans="1:15" x14ac:dyDescent="0.25">
      <c r="A78" s="1">
        <f t="shared" si="6"/>
        <v>75</v>
      </c>
      <c r="D78" s="5"/>
      <c r="F78" s="13"/>
      <c r="H78" s="5"/>
      <c r="N78">
        <f t="shared" si="7"/>
        <v>0</v>
      </c>
      <c r="O78">
        <f t="shared" si="8"/>
        <v>0</v>
      </c>
    </row>
    <row r="79" spans="1:15" x14ac:dyDescent="0.25">
      <c r="A79" s="1">
        <f t="shared" si="6"/>
        <v>76</v>
      </c>
      <c r="D79" s="5"/>
      <c r="F79" s="13"/>
      <c r="H79" s="5"/>
      <c r="N79">
        <f t="shared" si="7"/>
        <v>0</v>
      </c>
      <c r="O79">
        <f t="shared" si="8"/>
        <v>0</v>
      </c>
    </row>
    <row r="80" spans="1:15" x14ac:dyDescent="0.25">
      <c r="A80" s="1">
        <f t="shared" si="6"/>
        <v>77</v>
      </c>
      <c r="D80" s="5"/>
      <c r="F80" s="13"/>
      <c r="H80" s="5"/>
      <c r="N80">
        <f t="shared" si="7"/>
        <v>0</v>
      </c>
      <c r="O80">
        <f t="shared" si="8"/>
        <v>0</v>
      </c>
    </row>
    <row r="81" spans="1:15" x14ac:dyDescent="0.25">
      <c r="A81" s="1">
        <f t="shared" si="6"/>
        <v>78</v>
      </c>
      <c r="D81" s="5"/>
      <c r="F81" s="13"/>
      <c r="H81" s="5"/>
      <c r="N81">
        <f t="shared" si="7"/>
        <v>0</v>
      </c>
      <c r="O81">
        <f t="shared" si="8"/>
        <v>0</v>
      </c>
    </row>
    <row r="82" spans="1:15" x14ac:dyDescent="0.25">
      <c r="A82" s="1">
        <f t="shared" si="6"/>
        <v>79</v>
      </c>
      <c r="D82" s="5"/>
      <c r="F82" s="13"/>
      <c r="H82" s="5"/>
      <c r="N82">
        <f t="shared" si="7"/>
        <v>0</v>
      </c>
      <c r="O82">
        <f t="shared" si="8"/>
        <v>0</v>
      </c>
    </row>
    <row r="83" spans="1:15" x14ac:dyDescent="0.25">
      <c r="A83" s="1">
        <f t="shared" si="6"/>
        <v>80</v>
      </c>
      <c r="D83" s="5"/>
      <c r="F83" s="13"/>
      <c r="H83" s="5"/>
      <c r="N83">
        <f t="shared" si="7"/>
        <v>0</v>
      </c>
      <c r="O83">
        <f t="shared" si="8"/>
        <v>0</v>
      </c>
    </row>
    <row r="84" spans="1:15" x14ac:dyDescent="0.25">
      <c r="A84" s="1">
        <f t="shared" si="6"/>
        <v>81</v>
      </c>
      <c r="D84" s="5"/>
      <c r="F84" s="13"/>
      <c r="H84" s="5"/>
      <c r="N84">
        <f t="shared" si="7"/>
        <v>0</v>
      </c>
      <c r="O84">
        <f t="shared" si="8"/>
        <v>0</v>
      </c>
    </row>
    <row r="85" spans="1:15" x14ac:dyDescent="0.25">
      <c r="A85" s="1">
        <f t="shared" si="6"/>
        <v>82</v>
      </c>
      <c r="D85" s="5"/>
      <c r="F85" s="13"/>
      <c r="N85">
        <f t="shared" si="7"/>
        <v>0</v>
      </c>
      <c r="O85">
        <f t="shared" si="8"/>
        <v>0</v>
      </c>
    </row>
    <row r="86" spans="1:15" x14ac:dyDescent="0.25">
      <c r="A86" s="1">
        <f t="shared" si="6"/>
        <v>83</v>
      </c>
      <c r="D86" s="5"/>
      <c r="F86" s="13"/>
      <c r="N86">
        <f t="shared" si="7"/>
        <v>0</v>
      </c>
      <c r="O86">
        <f t="shared" si="8"/>
        <v>0</v>
      </c>
    </row>
    <row r="87" spans="1:15" x14ac:dyDescent="0.25">
      <c r="A87" s="1">
        <f t="shared" si="6"/>
        <v>84</v>
      </c>
      <c r="D87" s="5"/>
      <c r="F87" s="13"/>
      <c r="N87">
        <f t="shared" si="7"/>
        <v>0</v>
      </c>
      <c r="O87">
        <f t="shared" si="8"/>
        <v>0</v>
      </c>
    </row>
    <row r="88" spans="1:15" x14ac:dyDescent="0.25">
      <c r="A88" s="1">
        <f t="shared" si="6"/>
        <v>85</v>
      </c>
      <c r="D88" s="5"/>
      <c r="F88" s="13"/>
      <c r="N88">
        <f t="shared" si="7"/>
        <v>0</v>
      </c>
      <c r="O88">
        <f t="shared" si="8"/>
        <v>0</v>
      </c>
    </row>
    <row r="89" spans="1:15" x14ac:dyDescent="0.25">
      <c r="A89" s="1">
        <f t="shared" si="6"/>
        <v>86</v>
      </c>
      <c r="D89" s="5"/>
      <c r="F89" s="13"/>
      <c r="N89">
        <f t="shared" si="7"/>
        <v>0</v>
      </c>
      <c r="O89">
        <f t="shared" si="8"/>
        <v>0</v>
      </c>
    </row>
    <row r="90" spans="1:15" x14ac:dyDescent="0.25">
      <c r="A90" s="1">
        <f t="shared" si="6"/>
        <v>87</v>
      </c>
      <c r="D90" s="5"/>
      <c r="F90" s="13"/>
      <c r="N90">
        <f t="shared" si="7"/>
        <v>0</v>
      </c>
      <c r="O90">
        <f t="shared" si="8"/>
        <v>0</v>
      </c>
    </row>
    <row r="91" spans="1:15" x14ac:dyDescent="0.25">
      <c r="A91" s="1">
        <f t="shared" si="6"/>
        <v>88</v>
      </c>
      <c r="D91" s="5"/>
      <c r="F91" s="13"/>
      <c r="N91">
        <f t="shared" si="7"/>
        <v>0</v>
      </c>
      <c r="O91">
        <f t="shared" si="8"/>
        <v>0</v>
      </c>
    </row>
    <row r="92" spans="1:15" x14ac:dyDescent="0.25">
      <c r="A92" s="1">
        <f t="shared" si="6"/>
        <v>89</v>
      </c>
      <c r="D92" s="5"/>
      <c r="F92" s="13"/>
      <c r="N92">
        <f t="shared" si="7"/>
        <v>0</v>
      </c>
      <c r="O92">
        <f t="shared" si="8"/>
        <v>0</v>
      </c>
    </row>
    <row r="93" spans="1:15" x14ac:dyDescent="0.25">
      <c r="A93" s="1">
        <f t="shared" si="6"/>
        <v>90</v>
      </c>
      <c r="D93" s="5"/>
      <c r="F93" s="13"/>
      <c r="N93">
        <f t="shared" si="7"/>
        <v>0</v>
      </c>
      <c r="O93">
        <f t="shared" si="8"/>
        <v>0</v>
      </c>
    </row>
    <row r="94" spans="1:15" x14ac:dyDescent="0.25">
      <c r="A94" s="1">
        <f t="shared" si="6"/>
        <v>91</v>
      </c>
      <c r="D94" s="5"/>
      <c r="F94" s="13"/>
      <c r="N94">
        <f t="shared" si="7"/>
        <v>0</v>
      </c>
      <c r="O94">
        <f t="shared" si="8"/>
        <v>0</v>
      </c>
    </row>
    <row r="95" spans="1:15" x14ac:dyDescent="0.25">
      <c r="A95" s="1">
        <f t="shared" si="6"/>
        <v>92</v>
      </c>
      <c r="D95" s="5"/>
      <c r="F95" s="13"/>
      <c r="N95">
        <f t="shared" si="7"/>
        <v>0</v>
      </c>
      <c r="O95">
        <f t="shared" si="8"/>
        <v>0</v>
      </c>
    </row>
    <row r="96" spans="1:15" x14ac:dyDescent="0.25">
      <c r="A96" s="1">
        <f t="shared" si="6"/>
        <v>93</v>
      </c>
      <c r="D96" s="5"/>
      <c r="F96" s="13"/>
      <c r="N96">
        <f t="shared" si="7"/>
        <v>0</v>
      </c>
      <c r="O96">
        <f t="shared" si="8"/>
        <v>0</v>
      </c>
    </row>
    <row r="97" spans="1:15" x14ac:dyDescent="0.25">
      <c r="A97" s="1">
        <f t="shared" si="6"/>
        <v>94</v>
      </c>
      <c r="D97" s="5"/>
      <c r="F97" s="13"/>
      <c r="N97">
        <f t="shared" si="7"/>
        <v>0</v>
      </c>
      <c r="O97">
        <f t="shared" si="8"/>
        <v>0</v>
      </c>
    </row>
    <row r="98" spans="1:15" x14ac:dyDescent="0.25">
      <c r="A98" s="1">
        <f t="shared" si="6"/>
        <v>95</v>
      </c>
      <c r="D98" s="5"/>
      <c r="F98" s="13"/>
      <c r="N98">
        <f t="shared" si="7"/>
        <v>0</v>
      </c>
      <c r="O98">
        <f t="shared" si="8"/>
        <v>0</v>
      </c>
    </row>
    <row r="99" spans="1:15" x14ac:dyDescent="0.25">
      <c r="A99" s="1">
        <f t="shared" si="6"/>
        <v>96</v>
      </c>
      <c r="D99" s="5"/>
      <c r="F99" s="13"/>
      <c r="N99">
        <f t="shared" si="7"/>
        <v>0</v>
      </c>
      <c r="O99">
        <f t="shared" si="8"/>
        <v>0</v>
      </c>
    </row>
    <row r="100" spans="1:15" x14ac:dyDescent="0.25">
      <c r="A100" s="1">
        <f t="shared" ref="A100:A131" si="9">ROW()-ROW($A$3)</f>
        <v>97</v>
      </c>
      <c r="D100" s="5"/>
      <c r="F100" s="13"/>
      <c r="N100">
        <f t="shared" ref="N100:N131" si="10">SUM(H100,J100,L100)</f>
        <v>0</v>
      </c>
      <c r="O100">
        <f t="shared" ref="O100:O131" si="11">SUM(I100,K100,M100)</f>
        <v>0</v>
      </c>
    </row>
    <row r="101" spans="1:15" x14ac:dyDescent="0.25">
      <c r="A101" s="1">
        <f t="shared" si="9"/>
        <v>98</v>
      </c>
      <c r="D101" s="5"/>
      <c r="F101" s="13"/>
      <c r="N101">
        <f t="shared" si="10"/>
        <v>0</v>
      </c>
      <c r="O101">
        <f t="shared" si="11"/>
        <v>0</v>
      </c>
    </row>
    <row r="102" spans="1:15" x14ac:dyDescent="0.25">
      <c r="A102" s="1">
        <f t="shared" si="9"/>
        <v>99</v>
      </c>
      <c r="D102" s="5"/>
      <c r="F102" s="13"/>
      <c r="N102">
        <f t="shared" si="10"/>
        <v>0</v>
      </c>
      <c r="O102">
        <f t="shared" si="11"/>
        <v>0</v>
      </c>
    </row>
    <row r="103" spans="1:15" x14ac:dyDescent="0.25">
      <c r="A103" s="1">
        <f t="shared" si="9"/>
        <v>100</v>
      </c>
      <c r="D103" s="5"/>
      <c r="F103" s="13"/>
      <c r="N103">
        <f t="shared" si="10"/>
        <v>0</v>
      </c>
      <c r="O103">
        <f t="shared" si="11"/>
        <v>0</v>
      </c>
    </row>
    <row r="104" spans="1:15" x14ac:dyDescent="0.25">
      <c r="A104" s="1">
        <f t="shared" si="9"/>
        <v>101</v>
      </c>
      <c r="D104" s="5"/>
      <c r="F104" s="13"/>
      <c r="N104">
        <f t="shared" si="10"/>
        <v>0</v>
      </c>
      <c r="O104">
        <f t="shared" si="11"/>
        <v>0</v>
      </c>
    </row>
    <row r="105" spans="1:15" x14ac:dyDescent="0.25">
      <c r="A105" s="1">
        <f t="shared" si="9"/>
        <v>102</v>
      </c>
      <c r="D105" s="5"/>
      <c r="F105" s="13"/>
      <c r="N105">
        <f t="shared" si="10"/>
        <v>0</v>
      </c>
      <c r="O105">
        <f t="shared" si="11"/>
        <v>0</v>
      </c>
    </row>
    <row r="106" spans="1:15" x14ac:dyDescent="0.25">
      <c r="A106" s="1">
        <f t="shared" si="9"/>
        <v>103</v>
      </c>
      <c r="D106" s="5"/>
      <c r="F106" s="13"/>
      <c r="N106">
        <f t="shared" si="10"/>
        <v>0</v>
      </c>
      <c r="O106">
        <f t="shared" si="11"/>
        <v>0</v>
      </c>
    </row>
    <row r="107" spans="1:15" x14ac:dyDescent="0.25">
      <c r="A107" s="1">
        <f t="shared" si="9"/>
        <v>104</v>
      </c>
      <c r="D107" s="5"/>
      <c r="F107" s="13"/>
      <c r="N107">
        <f t="shared" si="10"/>
        <v>0</v>
      </c>
      <c r="O107">
        <f t="shared" si="11"/>
        <v>0</v>
      </c>
    </row>
    <row r="108" spans="1:15" x14ac:dyDescent="0.25">
      <c r="A108" s="1">
        <f t="shared" si="9"/>
        <v>105</v>
      </c>
      <c r="D108" s="5"/>
      <c r="F108" s="13"/>
      <c r="N108">
        <f t="shared" si="10"/>
        <v>0</v>
      </c>
      <c r="O108">
        <f t="shared" si="11"/>
        <v>0</v>
      </c>
    </row>
    <row r="109" spans="1:15" x14ac:dyDescent="0.25">
      <c r="A109" s="1">
        <f t="shared" si="9"/>
        <v>106</v>
      </c>
      <c r="D109" s="5"/>
      <c r="F109" s="13"/>
      <c r="N109">
        <f t="shared" si="10"/>
        <v>0</v>
      </c>
      <c r="O109">
        <f t="shared" si="11"/>
        <v>0</v>
      </c>
    </row>
    <row r="110" spans="1:15" x14ac:dyDescent="0.25">
      <c r="A110" s="1">
        <f t="shared" si="9"/>
        <v>107</v>
      </c>
      <c r="D110" s="5"/>
      <c r="F110" s="13"/>
      <c r="N110">
        <f t="shared" si="10"/>
        <v>0</v>
      </c>
      <c r="O110">
        <f t="shared" si="11"/>
        <v>0</v>
      </c>
    </row>
    <row r="111" spans="1:15" x14ac:dyDescent="0.25">
      <c r="A111" s="1">
        <f t="shared" si="9"/>
        <v>108</v>
      </c>
      <c r="D111" s="5"/>
      <c r="F111" s="13"/>
      <c r="N111">
        <f t="shared" si="10"/>
        <v>0</v>
      </c>
      <c r="O111">
        <f t="shared" si="11"/>
        <v>0</v>
      </c>
    </row>
    <row r="112" spans="1:15" x14ac:dyDescent="0.25">
      <c r="A112" s="1">
        <f t="shared" si="9"/>
        <v>109</v>
      </c>
      <c r="D112" s="5"/>
      <c r="F112" s="13"/>
      <c r="N112">
        <f t="shared" si="10"/>
        <v>0</v>
      </c>
      <c r="O112">
        <f t="shared" si="11"/>
        <v>0</v>
      </c>
    </row>
    <row r="113" spans="1:15" x14ac:dyDescent="0.25">
      <c r="A113" s="1">
        <f t="shared" si="9"/>
        <v>110</v>
      </c>
      <c r="D113" s="5"/>
      <c r="F113" s="13"/>
      <c r="N113">
        <f t="shared" si="10"/>
        <v>0</v>
      </c>
      <c r="O113">
        <f t="shared" si="11"/>
        <v>0</v>
      </c>
    </row>
    <row r="114" spans="1:15" x14ac:dyDescent="0.25">
      <c r="A114" s="1">
        <f t="shared" si="9"/>
        <v>111</v>
      </c>
      <c r="D114" s="5"/>
      <c r="F114" s="13"/>
      <c r="N114">
        <f t="shared" si="10"/>
        <v>0</v>
      </c>
      <c r="O114">
        <f t="shared" si="11"/>
        <v>0</v>
      </c>
    </row>
    <row r="115" spans="1:15" x14ac:dyDescent="0.25">
      <c r="A115" s="1">
        <f t="shared" si="9"/>
        <v>112</v>
      </c>
      <c r="D115" s="5"/>
      <c r="N115">
        <f t="shared" si="10"/>
        <v>0</v>
      </c>
      <c r="O115">
        <f t="shared" si="11"/>
        <v>0</v>
      </c>
    </row>
    <row r="116" spans="1:15" x14ac:dyDescent="0.25">
      <c r="A116" s="1">
        <f t="shared" si="9"/>
        <v>113</v>
      </c>
      <c r="D116" s="5"/>
      <c r="N116">
        <f t="shared" si="10"/>
        <v>0</v>
      </c>
      <c r="O116">
        <f t="shared" si="11"/>
        <v>0</v>
      </c>
    </row>
    <row r="117" spans="1:15" x14ac:dyDescent="0.25">
      <c r="A117" s="1">
        <f t="shared" si="9"/>
        <v>114</v>
      </c>
      <c r="D117" s="5"/>
      <c r="N117">
        <f t="shared" si="10"/>
        <v>0</v>
      </c>
      <c r="O117">
        <f t="shared" si="11"/>
        <v>0</v>
      </c>
    </row>
    <row r="118" spans="1:15" x14ac:dyDescent="0.25">
      <c r="A118" s="1">
        <f t="shared" si="9"/>
        <v>115</v>
      </c>
      <c r="D118" s="5"/>
      <c r="N118">
        <f t="shared" si="10"/>
        <v>0</v>
      </c>
      <c r="O118">
        <f t="shared" si="11"/>
        <v>0</v>
      </c>
    </row>
    <row r="119" spans="1:15" x14ac:dyDescent="0.25">
      <c r="A119" s="1">
        <f t="shared" si="9"/>
        <v>116</v>
      </c>
      <c r="D119" s="5"/>
      <c r="N119">
        <f t="shared" si="10"/>
        <v>0</v>
      </c>
      <c r="O119">
        <f t="shared" si="11"/>
        <v>0</v>
      </c>
    </row>
    <row r="120" spans="1:15" x14ac:dyDescent="0.25">
      <c r="A120" s="1">
        <f t="shared" si="9"/>
        <v>117</v>
      </c>
      <c r="D120" s="5"/>
      <c r="N120">
        <f t="shared" si="10"/>
        <v>0</v>
      </c>
      <c r="O120">
        <f t="shared" si="11"/>
        <v>0</v>
      </c>
    </row>
    <row r="121" spans="1:15" x14ac:dyDescent="0.25">
      <c r="A121" s="1">
        <f t="shared" si="9"/>
        <v>118</v>
      </c>
      <c r="D121" s="5"/>
      <c r="N121">
        <f t="shared" si="10"/>
        <v>0</v>
      </c>
      <c r="O121">
        <f t="shared" si="11"/>
        <v>0</v>
      </c>
    </row>
    <row r="122" spans="1:15" x14ac:dyDescent="0.25">
      <c r="A122" s="1">
        <f t="shared" si="9"/>
        <v>119</v>
      </c>
      <c r="N122">
        <f t="shared" si="10"/>
        <v>0</v>
      </c>
      <c r="O122">
        <f t="shared" si="11"/>
        <v>0</v>
      </c>
    </row>
    <row r="123" spans="1:15" x14ac:dyDescent="0.25">
      <c r="A123" s="1">
        <f t="shared" si="9"/>
        <v>120</v>
      </c>
      <c r="N123">
        <f t="shared" si="10"/>
        <v>0</v>
      </c>
      <c r="O123">
        <f t="shared" si="11"/>
        <v>0</v>
      </c>
    </row>
    <row r="124" spans="1:15" x14ac:dyDescent="0.25">
      <c r="A124" s="1">
        <f t="shared" si="9"/>
        <v>121</v>
      </c>
      <c r="N124">
        <f t="shared" si="10"/>
        <v>0</v>
      </c>
      <c r="O124">
        <f t="shared" si="11"/>
        <v>0</v>
      </c>
    </row>
    <row r="125" spans="1:15" x14ac:dyDescent="0.25">
      <c r="A125" s="1">
        <f t="shared" si="9"/>
        <v>122</v>
      </c>
      <c r="N125">
        <f t="shared" si="10"/>
        <v>0</v>
      </c>
      <c r="O125">
        <f t="shared" si="11"/>
        <v>0</v>
      </c>
    </row>
    <row r="126" spans="1:15" x14ac:dyDescent="0.25">
      <c r="A126" s="1">
        <f t="shared" si="9"/>
        <v>123</v>
      </c>
      <c r="N126">
        <f t="shared" si="10"/>
        <v>0</v>
      </c>
      <c r="O126">
        <f t="shared" si="11"/>
        <v>0</v>
      </c>
    </row>
    <row r="127" spans="1:15" x14ac:dyDescent="0.25">
      <c r="A127" s="1">
        <f t="shared" si="9"/>
        <v>124</v>
      </c>
      <c r="N127">
        <f t="shared" si="10"/>
        <v>0</v>
      </c>
      <c r="O127">
        <f t="shared" si="11"/>
        <v>0</v>
      </c>
    </row>
    <row r="128" spans="1:15" x14ac:dyDescent="0.25">
      <c r="A128" s="1">
        <f t="shared" si="9"/>
        <v>125</v>
      </c>
      <c r="N128">
        <f t="shared" si="10"/>
        <v>0</v>
      </c>
      <c r="O128">
        <f t="shared" si="11"/>
        <v>0</v>
      </c>
    </row>
    <row r="129" spans="1:15" x14ac:dyDescent="0.25">
      <c r="A129" s="1">
        <f t="shared" si="9"/>
        <v>126</v>
      </c>
      <c r="N129">
        <f t="shared" si="10"/>
        <v>0</v>
      </c>
      <c r="O129">
        <f t="shared" si="11"/>
        <v>0</v>
      </c>
    </row>
    <row r="130" spans="1:15" x14ac:dyDescent="0.25">
      <c r="A130" s="1">
        <f t="shared" si="9"/>
        <v>127</v>
      </c>
      <c r="N130">
        <f t="shared" si="10"/>
        <v>0</v>
      </c>
      <c r="O130">
        <f t="shared" si="11"/>
        <v>0</v>
      </c>
    </row>
    <row r="131" spans="1:15" x14ac:dyDescent="0.25">
      <c r="A131" s="1">
        <f t="shared" si="9"/>
        <v>128</v>
      </c>
      <c r="N131">
        <f t="shared" si="10"/>
        <v>0</v>
      </c>
      <c r="O131">
        <f t="shared" si="11"/>
        <v>0</v>
      </c>
    </row>
    <row r="132" spans="1:15" x14ac:dyDescent="0.25">
      <c r="A132" s="1">
        <f t="shared" ref="A132:A158" si="12">ROW()-ROW($A$3)</f>
        <v>129</v>
      </c>
      <c r="N132">
        <f t="shared" ref="N132:N158" si="13">SUM(H132,J132,L132)</f>
        <v>0</v>
      </c>
      <c r="O132">
        <f t="shared" ref="O132:O158" si="14">SUM(I132,K132,M132)</f>
        <v>0</v>
      </c>
    </row>
    <row r="133" spans="1:15" x14ac:dyDescent="0.25">
      <c r="A133" s="1">
        <f t="shared" si="12"/>
        <v>130</v>
      </c>
      <c r="N133">
        <f t="shared" si="13"/>
        <v>0</v>
      </c>
      <c r="O133">
        <f t="shared" si="14"/>
        <v>0</v>
      </c>
    </row>
    <row r="134" spans="1:15" x14ac:dyDescent="0.25">
      <c r="A134" s="1">
        <f t="shared" si="12"/>
        <v>131</v>
      </c>
      <c r="N134">
        <f t="shared" si="13"/>
        <v>0</v>
      </c>
      <c r="O134">
        <f t="shared" si="14"/>
        <v>0</v>
      </c>
    </row>
    <row r="135" spans="1:15" x14ac:dyDescent="0.25">
      <c r="A135" s="1">
        <f t="shared" si="12"/>
        <v>132</v>
      </c>
      <c r="N135">
        <f t="shared" si="13"/>
        <v>0</v>
      </c>
      <c r="O135">
        <f t="shared" si="14"/>
        <v>0</v>
      </c>
    </row>
    <row r="136" spans="1:15" x14ac:dyDescent="0.25">
      <c r="A136" s="1">
        <f t="shared" si="12"/>
        <v>133</v>
      </c>
      <c r="N136">
        <f t="shared" si="13"/>
        <v>0</v>
      </c>
      <c r="O136">
        <f t="shared" si="14"/>
        <v>0</v>
      </c>
    </row>
    <row r="137" spans="1:15" x14ac:dyDescent="0.25">
      <c r="A137" s="1">
        <f t="shared" si="12"/>
        <v>134</v>
      </c>
      <c r="N137">
        <f t="shared" si="13"/>
        <v>0</v>
      </c>
      <c r="O137">
        <f t="shared" si="14"/>
        <v>0</v>
      </c>
    </row>
    <row r="138" spans="1:15" x14ac:dyDescent="0.25">
      <c r="A138" s="1">
        <f t="shared" si="12"/>
        <v>135</v>
      </c>
      <c r="N138">
        <f t="shared" si="13"/>
        <v>0</v>
      </c>
      <c r="O138">
        <f t="shared" si="14"/>
        <v>0</v>
      </c>
    </row>
    <row r="139" spans="1:15" x14ac:dyDescent="0.25">
      <c r="A139" s="1">
        <f t="shared" si="12"/>
        <v>136</v>
      </c>
      <c r="N139">
        <f t="shared" si="13"/>
        <v>0</v>
      </c>
      <c r="O139">
        <f t="shared" si="14"/>
        <v>0</v>
      </c>
    </row>
    <row r="140" spans="1:15" x14ac:dyDescent="0.25">
      <c r="A140" s="1">
        <f t="shared" si="12"/>
        <v>137</v>
      </c>
      <c r="N140">
        <f t="shared" si="13"/>
        <v>0</v>
      </c>
      <c r="O140">
        <f t="shared" si="14"/>
        <v>0</v>
      </c>
    </row>
    <row r="141" spans="1:15" x14ac:dyDescent="0.25">
      <c r="A141" s="1">
        <f t="shared" si="12"/>
        <v>138</v>
      </c>
      <c r="N141">
        <f t="shared" si="13"/>
        <v>0</v>
      </c>
      <c r="O141">
        <f t="shared" si="14"/>
        <v>0</v>
      </c>
    </row>
    <row r="142" spans="1:15" x14ac:dyDescent="0.25">
      <c r="A142" s="1">
        <f t="shared" si="12"/>
        <v>139</v>
      </c>
      <c r="N142">
        <f t="shared" si="13"/>
        <v>0</v>
      </c>
      <c r="O142">
        <f t="shared" si="14"/>
        <v>0</v>
      </c>
    </row>
    <row r="143" spans="1:15" x14ac:dyDescent="0.25">
      <c r="A143" s="1">
        <f t="shared" si="12"/>
        <v>140</v>
      </c>
      <c r="N143">
        <f t="shared" si="13"/>
        <v>0</v>
      </c>
      <c r="O143">
        <f t="shared" si="14"/>
        <v>0</v>
      </c>
    </row>
    <row r="144" spans="1:15" x14ac:dyDescent="0.25">
      <c r="A144" s="1">
        <f t="shared" si="12"/>
        <v>141</v>
      </c>
      <c r="N144">
        <f t="shared" si="13"/>
        <v>0</v>
      </c>
      <c r="O144">
        <f t="shared" si="14"/>
        <v>0</v>
      </c>
    </row>
    <row r="145" spans="1:20" x14ac:dyDescent="0.25">
      <c r="A145" s="1">
        <f t="shared" si="12"/>
        <v>142</v>
      </c>
      <c r="N145">
        <f t="shared" si="13"/>
        <v>0</v>
      </c>
      <c r="O145">
        <f t="shared" si="14"/>
        <v>0</v>
      </c>
    </row>
    <row r="146" spans="1:20" x14ac:dyDescent="0.25">
      <c r="A146" s="1">
        <f t="shared" si="12"/>
        <v>143</v>
      </c>
      <c r="N146">
        <f t="shared" si="13"/>
        <v>0</v>
      </c>
      <c r="O146">
        <f t="shared" si="14"/>
        <v>0</v>
      </c>
    </row>
    <row r="147" spans="1:20" x14ac:dyDescent="0.25">
      <c r="A147" s="1">
        <f t="shared" si="12"/>
        <v>144</v>
      </c>
      <c r="N147">
        <f t="shared" si="13"/>
        <v>0</v>
      </c>
      <c r="O147">
        <f t="shared" si="14"/>
        <v>0</v>
      </c>
    </row>
    <row r="148" spans="1:20" x14ac:dyDescent="0.25">
      <c r="A148" s="1">
        <f t="shared" si="12"/>
        <v>145</v>
      </c>
      <c r="N148">
        <f t="shared" si="13"/>
        <v>0</v>
      </c>
      <c r="O148">
        <f t="shared" si="14"/>
        <v>0</v>
      </c>
    </row>
    <row r="149" spans="1:20" x14ac:dyDescent="0.25">
      <c r="A149" s="1">
        <f t="shared" si="12"/>
        <v>146</v>
      </c>
      <c r="N149">
        <f t="shared" si="13"/>
        <v>0</v>
      </c>
      <c r="O149">
        <f t="shared" si="14"/>
        <v>0</v>
      </c>
    </row>
    <row r="150" spans="1:20" x14ac:dyDescent="0.25">
      <c r="A150" s="1">
        <f t="shared" si="12"/>
        <v>147</v>
      </c>
      <c r="N150">
        <f t="shared" si="13"/>
        <v>0</v>
      </c>
      <c r="O150">
        <f t="shared" si="14"/>
        <v>0</v>
      </c>
    </row>
    <row r="151" spans="1:20" x14ac:dyDescent="0.25">
      <c r="A151" s="1">
        <f t="shared" si="12"/>
        <v>148</v>
      </c>
      <c r="N151">
        <f t="shared" si="13"/>
        <v>0</v>
      </c>
      <c r="O151">
        <f t="shared" si="14"/>
        <v>0</v>
      </c>
    </row>
    <row r="152" spans="1:20" x14ac:dyDescent="0.25">
      <c r="A152" s="1">
        <f t="shared" si="12"/>
        <v>149</v>
      </c>
      <c r="N152">
        <f t="shared" si="13"/>
        <v>0</v>
      </c>
      <c r="O152">
        <f t="shared" si="14"/>
        <v>0</v>
      </c>
    </row>
    <row r="153" spans="1:20" x14ac:dyDescent="0.25">
      <c r="A153" s="1">
        <f t="shared" si="12"/>
        <v>150</v>
      </c>
      <c r="N153">
        <f t="shared" si="13"/>
        <v>0</v>
      </c>
      <c r="O153">
        <f t="shared" si="14"/>
        <v>0</v>
      </c>
    </row>
    <row r="154" spans="1:20" x14ac:dyDescent="0.25">
      <c r="A154" s="1">
        <f t="shared" si="12"/>
        <v>151</v>
      </c>
      <c r="N154">
        <f t="shared" si="13"/>
        <v>0</v>
      </c>
      <c r="O154">
        <f t="shared" si="14"/>
        <v>0</v>
      </c>
    </row>
    <row r="155" spans="1:20" x14ac:dyDescent="0.25">
      <c r="A155" s="1">
        <f t="shared" si="12"/>
        <v>152</v>
      </c>
      <c r="N155">
        <f t="shared" si="13"/>
        <v>0</v>
      </c>
      <c r="O155">
        <f t="shared" si="14"/>
        <v>0</v>
      </c>
    </row>
    <row r="156" spans="1:20" x14ac:dyDescent="0.25">
      <c r="A156" s="1">
        <f t="shared" si="12"/>
        <v>153</v>
      </c>
      <c r="N156">
        <f t="shared" si="13"/>
        <v>0</v>
      </c>
      <c r="O156">
        <f t="shared" si="14"/>
        <v>0</v>
      </c>
    </row>
    <row r="157" spans="1:20" x14ac:dyDescent="0.25">
      <c r="A157" s="1">
        <f t="shared" si="12"/>
        <v>154</v>
      </c>
      <c r="N157">
        <f t="shared" si="13"/>
        <v>0</v>
      </c>
      <c r="O157">
        <f t="shared" si="14"/>
        <v>0</v>
      </c>
    </row>
    <row r="158" spans="1:20" x14ac:dyDescent="0.25">
      <c r="A158" s="1">
        <f t="shared" si="12"/>
        <v>155</v>
      </c>
      <c r="N158">
        <f t="shared" si="13"/>
        <v>0</v>
      </c>
      <c r="O158">
        <f t="shared" si="14"/>
        <v>0</v>
      </c>
    </row>
    <row r="159" spans="1:20" s="7" customFormat="1" ht="14.25" x14ac:dyDescent="0.2">
      <c r="A159" s="39" t="s">
        <v>18</v>
      </c>
      <c r="B159" s="40">
        <f>SUBTOTAL(103,Таблица572[ФИО])</f>
        <v>6</v>
      </c>
      <c r="C159" s="40">
        <f>SUBTOTAL(103,Таблица572[1])</f>
        <v>0</v>
      </c>
      <c r="D159" s="40">
        <f>SUBTOTAL(103,Таблица572[2])</f>
        <v>6</v>
      </c>
      <c r="E159" s="40">
        <f>SUBTOTAL(103,Таблица572[3])</f>
        <v>0</v>
      </c>
      <c r="F159" s="40">
        <f>SUBTOTAL(103,Таблица572[Специальность])</f>
        <v>6</v>
      </c>
      <c r="G159" s="40">
        <f>SUBTOTAL(103,Таблица572[Сдаваемый язык])</f>
        <v>6</v>
      </c>
      <c r="H159" s="40">
        <f>SUBTOTAL(103,Таблица572[100 бал.])</f>
        <v>6</v>
      </c>
      <c r="I159" s="40">
        <f>SUBTOTAL(103,Таблица572[5 бал.])</f>
        <v>6</v>
      </c>
      <c r="J159" s="40">
        <f>SUBTOTAL(103,Таблица572[Сдаваемый язык])</f>
        <v>6</v>
      </c>
      <c r="K159" s="40">
        <f>SUBTOTAL(103,Таблица572[100 бал.])</f>
        <v>6</v>
      </c>
      <c r="L159" s="40">
        <f>SUBTOTAL(103,Таблица572[5 бал.])</f>
        <v>6</v>
      </c>
      <c r="M159" s="40">
        <f>SUBTOTAL(103,Таблица572[100 бал.2])</f>
        <v>6</v>
      </c>
      <c r="N159" s="40">
        <f>SUBTOTAL(103,Таблица572[100 бал.])</f>
        <v>6</v>
      </c>
      <c r="O159" s="40">
        <f>SUBTOTAL(103,Таблица572[5 бал.])</f>
        <v>6</v>
      </c>
      <c r="P159" s="40">
        <f>SUBTOTAL(103,Таблица572[Сдаваемый язык])</f>
        <v>6</v>
      </c>
      <c r="Q159" s="40"/>
      <c r="R159" s="40">
        <f>SUBTOTAL(103,Таблица572[Согласие на зачисление])</f>
        <v>1</v>
      </c>
      <c r="S159" s="40"/>
      <c r="T159" s="40">
        <f>SUBTOTAL(103,Таблица572[оповещен])</f>
        <v>0</v>
      </c>
    </row>
  </sheetData>
  <mergeCells count="13">
    <mergeCell ref="R1:R2"/>
    <mergeCell ref="P1:P2"/>
    <mergeCell ref="Q1:Q2"/>
    <mergeCell ref="A1:A2"/>
    <mergeCell ref="B1:B2"/>
    <mergeCell ref="C1:E2"/>
    <mergeCell ref="F1:F2"/>
    <mergeCell ref="G1:G2"/>
    <mergeCell ref="H1:O1"/>
    <mergeCell ref="H2:I2"/>
    <mergeCell ref="J2:K2"/>
    <mergeCell ref="L2:M2"/>
    <mergeCell ref="N2:O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юриспруденция</vt:lpstr>
      <vt:lpstr>экономика</vt:lpstr>
    </vt:vector>
  </TitlesOfParts>
  <Company>Российский государственный университет правосудия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Викулина Юлия Валерьевна</dc:creator>
  <cp:lastModifiedBy>Гладкая Юлия Дмитриевна</cp:lastModifiedBy>
  <cp:lastPrinted>2016-12-13T07:28:34Z</cp:lastPrinted>
  <dcterms:created xsi:type="dcterms:W3CDTF">2016-12-13T06:32:36Z</dcterms:created>
  <dcterms:modified xsi:type="dcterms:W3CDTF">2017-09-27T14:42:56Z</dcterms:modified>
</cp:coreProperties>
</file>